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<sst xmlns="http://schemas.openxmlformats.org/spreadsheetml/2006/main" count="1579" uniqueCount="632">
  <si>
    <t>Idn_reg</t>
  </si>
  <si>
    <t>Idn_pro</t>
  </si>
  <si>
    <t>Idn_com</t>
  </si>
  <si>
    <t>ISTAT</t>
  </si>
  <si>
    <t>Comune</t>
  </si>
  <si>
    <t>abitanti (istat 01/01/2010)</t>
  </si>
  <si>
    <t>080318</t>
  </si>
  <si>
    <t>130204</t>
  </si>
  <si>
    <t>130205</t>
  </si>
  <si>
    <t>130208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</si>
  <si>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</si>
  <si>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</si>
  <si>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</si>
  <si>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</si>
  <si>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</si>
  <si>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</si>
  <si>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</si>
  <si>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</si>
  <si>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160103</t>
  </si>
  <si>
    <t>160213</t>
  </si>
  <si>
    <t>160214</t>
  </si>
  <si>
    <t>160216</t>
  </si>
  <si>
    <t>160601</t>
  </si>
  <si>
    <t>170101</t>
  </si>
  <si>
    <t>170107</t>
  </si>
  <si>
    <t>170201</t>
  </si>
  <si>
    <t>170202</t>
  </si>
  <si>
    <t>170203</t>
  </si>
  <si>
    <t>170404</t>
  </si>
  <si>
    <t>170405</t>
  </si>
  <si>
    <t>170802</t>
  </si>
  <si>
    <t>170904</t>
  </si>
  <si>
    <t>180103</t>
  </si>
  <si>
    <t>200101</t>
  </si>
  <si>
    <t>200102</t>
  </si>
  <si>
    <t>200108</t>
  </si>
  <si>
    <t>200110</t>
  </si>
  <si>
    <t>200111</t>
  </si>
  <si>
    <t>200113</t>
  </si>
  <si>
    <t>200114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</si>
  <si>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</si>
  <si>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</si>
  <si>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</si>
  <si>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</si>
  <si>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</si>
  <si>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</si>
  <si>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</si>
  <si>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</si>
  <si>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</si>
  <si>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</si>
  <si>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200133 smaltimento</t>
  </si>
  <si>
    <t>200134</t>
  </si>
  <si>
    <t>200135</t>
  </si>
  <si>
    <t>200136</t>
  </si>
  <si>
    <t>200138</t>
  </si>
  <si>
    <t>200139</t>
  </si>
  <si>
    <t>200140</t>
  </si>
  <si>
    <t>200199</t>
  </si>
  <si>
    <t>200201</t>
  </si>
  <si>
    <t>200203</t>
  </si>
  <si>
    <t>200301</t>
  </si>
  <si>
    <t>200302</t>
  </si>
  <si>
    <t>200303</t>
  </si>
  <si>
    <t>200304</t>
  </si>
  <si>
    <t>200306</t>
  </si>
  <si>
    <t>200307</t>
  </si>
  <si>
    <t>200307 smaltimento</t>
  </si>
  <si>
    <t>200307 recupero</t>
  </si>
  <si>
    <t>200399</t>
  </si>
  <si>
    <t>200399 spiaggiati esclusi</t>
  </si>
  <si>
    <t>RD_MAT</t>
  </si>
  <si>
    <t>RI</t>
  </si>
  <si>
    <t>RUP</t>
  </si>
  <si>
    <t>RUSEP</t>
  </si>
  <si>
    <t>TOT</t>
  </si>
  <si>
    <t>RD%</t>
  </si>
  <si>
    <t>pro capite</t>
  </si>
  <si>
    <t>RD_MAT pro capite</t>
  </si>
  <si>
    <t>11</t>
  </si>
  <si>
    <t>041</t>
  </si>
  <si>
    <t>001</t>
  </si>
  <si>
    <t>11041001</t>
  </si>
  <si>
    <t>Acqualagna</t>
  </si>
  <si>
    <t>002</t>
  </si>
  <si>
    <t>11041002</t>
  </si>
  <si>
    <t>Apecchio</t>
  </si>
  <si>
    <t>003</t>
  </si>
  <si>
    <t>11041003</t>
  </si>
  <si>
    <t>Auditore</t>
  </si>
  <si>
    <t>005</t>
  </si>
  <si>
    <t>11041005</t>
  </si>
  <si>
    <t>Belforte all'Isauro</t>
  </si>
  <si>
    <t>006</t>
  </si>
  <si>
    <t>11041006</t>
  </si>
  <si>
    <t>Borgo Pace</t>
  </si>
  <si>
    <t>007</t>
  </si>
  <si>
    <t>11041007</t>
  </si>
  <si>
    <t>Cagli</t>
  </si>
  <si>
    <t>008</t>
  </si>
  <si>
    <t>11041008</t>
  </si>
  <si>
    <t>Cantiano</t>
  </si>
  <si>
    <t>009</t>
  </si>
  <si>
    <t>11041009</t>
  </si>
  <si>
    <t>Carpegna</t>
  </si>
  <si>
    <t>012</t>
  </si>
  <si>
    <t>11041012</t>
  </si>
  <si>
    <t>Colbordolo</t>
  </si>
  <si>
    <t>013</t>
  </si>
  <si>
    <t>11041013</t>
  </si>
  <si>
    <t>Fano</t>
  </si>
  <si>
    <t>014</t>
  </si>
  <si>
    <t>11041014</t>
  </si>
  <si>
    <t>Fermignano</t>
  </si>
  <si>
    <t>015</t>
  </si>
  <si>
    <t>11041015</t>
  </si>
  <si>
    <t>Fossombrone</t>
  </si>
  <si>
    <t>016</t>
  </si>
  <si>
    <t>11041016</t>
  </si>
  <si>
    <t>Fratte Rosa</t>
  </si>
  <si>
    <t>017</t>
  </si>
  <si>
    <t>11041017</t>
  </si>
  <si>
    <t>Frontino</t>
  </si>
  <si>
    <t>018</t>
  </si>
  <si>
    <t>11041018</t>
  </si>
  <si>
    <t>Frontone</t>
  </si>
  <si>
    <t>019</t>
  </si>
  <si>
    <t>11041019</t>
  </si>
  <si>
    <t>Gabicce Mare</t>
  </si>
  <si>
    <t>020</t>
  </si>
  <si>
    <t>11041020</t>
  </si>
  <si>
    <t>Gradara</t>
  </si>
  <si>
    <t>022</t>
  </si>
  <si>
    <t>11041022</t>
  </si>
  <si>
    <t>Lunano</t>
  </si>
  <si>
    <t>023</t>
  </si>
  <si>
    <t>11041023</t>
  </si>
  <si>
    <t>Macerata Feltria</t>
  </si>
  <si>
    <t>025</t>
  </si>
  <si>
    <t>11041025</t>
  </si>
  <si>
    <t>Mercatello sul Metauro</t>
  </si>
  <si>
    <t>026</t>
  </si>
  <si>
    <t>11041026</t>
  </si>
  <si>
    <t>Mercatino Conca</t>
  </si>
  <si>
    <t>027</t>
  </si>
  <si>
    <t>11041027</t>
  </si>
  <si>
    <t>Mombaroccio</t>
  </si>
  <si>
    <t>030</t>
  </si>
  <si>
    <t>11041030</t>
  </si>
  <si>
    <t>Montecalvo in Foglia</t>
  </si>
  <si>
    <t>031</t>
  </si>
  <si>
    <t>11041031</t>
  </si>
  <si>
    <t>Monte Cerignone</t>
  </si>
  <si>
    <t>032</t>
  </si>
  <si>
    <t>11041032</t>
  </si>
  <si>
    <t>Monteciccardo</t>
  </si>
  <si>
    <t>033</t>
  </si>
  <si>
    <t>11041033</t>
  </si>
  <si>
    <t>Montecopiolo</t>
  </si>
  <si>
    <t>035</t>
  </si>
  <si>
    <t>11041035</t>
  </si>
  <si>
    <t>Monte Grimano</t>
  </si>
  <si>
    <t>036</t>
  </si>
  <si>
    <t>11041036</t>
  </si>
  <si>
    <t>Montelabbate</t>
  </si>
  <si>
    <t>11041041</t>
  </si>
  <si>
    <t>Peglio</t>
  </si>
  <si>
    <t>044</t>
  </si>
  <si>
    <t>11041044</t>
  </si>
  <si>
    <t>Pesaro</t>
  </si>
  <si>
    <t>045</t>
  </si>
  <si>
    <t>11041045</t>
  </si>
  <si>
    <t>Petriano</t>
  </si>
  <si>
    <t>047</t>
  </si>
  <si>
    <t>11041047</t>
  </si>
  <si>
    <t>Piandimeleto</t>
  </si>
  <si>
    <t>048</t>
  </si>
  <si>
    <t>11041048</t>
  </si>
  <si>
    <t>Pietrarubbia</t>
  </si>
  <si>
    <t>049</t>
  </si>
  <si>
    <t>11041049</t>
  </si>
  <si>
    <t>Piobbico</t>
  </si>
  <si>
    <t>054</t>
  </si>
  <si>
    <t>11041054</t>
  </si>
  <si>
    <t>San Lorenzo in Campo</t>
  </si>
  <si>
    <t>056</t>
  </si>
  <si>
    <t>11041056</t>
  </si>
  <si>
    <t>Sant'Angelo in Lizzola</t>
  </si>
  <si>
    <t>057</t>
  </si>
  <si>
    <t>11041057</t>
  </si>
  <si>
    <t>Sant'Angelo in Vado</t>
  </si>
  <si>
    <t>059</t>
  </si>
  <si>
    <t>11041059</t>
  </si>
  <si>
    <t>Sassocorvaro</t>
  </si>
  <si>
    <t>060</t>
  </si>
  <si>
    <t>11041060</t>
  </si>
  <si>
    <t>Sassofeltrio</t>
  </si>
  <si>
    <t>061</t>
  </si>
  <si>
    <t>11041061</t>
  </si>
  <si>
    <t>Serra Sant'Abbondio</t>
  </si>
  <si>
    <t>064</t>
  </si>
  <si>
    <t>11041064</t>
  </si>
  <si>
    <t>Tavoleto</t>
  </si>
  <si>
    <t>065</t>
  </si>
  <si>
    <t>11041065</t>
  </si>
  <si>
    <t>Tavullia</t>
  </si>
  <si>
    <t>066</t>
  </si>
  <si>
    <t>11041066</t>
  </si>
  <si>
    <t>Urbania</t>
  </si>
  <si>
    <t>067</t>
  </si>
  <si>
    <t>11041067</t>
  </si>
  <si>
    <t>Urbino</t>
  </si>
  <si>
    <t>004</t>
  </si>
  <si>
    <t>11041004</t>
  </si>
  <si>
    <t xml:space="preserve">Barchi  </t>
  </si>
  <si>
    <t>010</t>
  </si>
  <si>
    <t>11041010</t>
  </si>
  <si>
    <t xml:space="preserve">Cartoceto  </t>
  </si>
  <si>
    <t>021</t>
  </si>
  <si>
    <t>11041021</t>
  </si>
  <si>
    <t xml:space="preserve">Isola del Piano  </t>
  </si>
  <si>
    <t>028</t>
  </si>
  <si>
    <t>11041028</t>
  </si>
  <si>
    <t xml:space="preserve">Mondavio     </t>
  </si>
  <si>
    <t>029</t>
  </si>
  <si>
    <t>11041029</t>
  </si>
  <si>
    <t xml:space="preserve">Mondolfo  </t>
  </si>
  <si>
    <t>034</t>
  </si>
  <si>
    <t>11041034</t>
  </si>
  <si>
    <t xml:space="preserve">Montefelcino  </t>
  </si>
  <si>
    <t>037</t>
  </si>
  <si>
    <t>11041037</t>
  </si>
  <si>
    <t xml:space="preserve">Montemaggiore al Metauro     </t>
  </si>
  <si>
    <t>038</t>
  </si>
  <si>
    <t>11041038</t>
  </si>
  <si>
    <t xml:space="preserve">Monte Porzio  </t>
  </si>
  <si>
    <t>040</t>
  </si>
  <si>
    <t>11041040</t>
  </si>
  <si>
    <t xml:space="preserve">Orciano di Pesaro  </t>
  </si>
  <si>
    <t>043</t>
  </si>
  <si>
    <t>11041043</t>
  </si>
  <si>
    <t xml:space="preserve">Pergola  </t>
  </si>
  <si>
    <t>046</t>
  </si>
  <si>
    <t>11041046</t>
  </si>
  <si>
    <t xml:space="preserve">Piagge  </t>
  </si>
  <si>
    <t>050</t>
  </si>
  <si>
    <t>11041050</t>
  </si>
  <si>
    <t xml:space="preserve">Saltara  </t>
  </si>
  <si>
    <t>051</t>
  </si>
  <si>
    <t>11041051</t>
  </si>
  <si>
    <t xml:space="preserve">San Costanzo     </t>
  </si>
  <si>
    <t>052</t>
  </si>
  <si>
    <t>11041052</t>
  </si>
  <si>
    <t xml:space="preserve">San Giorgio di Pesaro  </t>
  </si>
  <si>
    <t>058</t>
  </si>
  <si>
    <t>11041058</t>
  </si>
  <si>
    <t xml:space="preserve">Sant'Ippolito  </t>
  </si>
  <si>
    <t>062</t>
  </si>
  <si>
    <t>11041062</t>
  </si>
  <si>
    <t xml:space="preserve">Serrungarina  </t>
  </si>
  <si>
    <t xml:space="preserve"> </t>
  </si>
  <si>
    <t>170904 smalt</t>
  </si>
  <si>
    <t>200133 recupero</t>
  </si>
  <si>
    <t>042</t>
  </si>
  <si>
    <t>Agugliano</t>
  </si>
  <si>
    <t>11042002</t>
  </si>
  <si>
    <t>Ancona</t>
  </si>
  <si>
    <t>11042003</t>
  </si>
  <si>
    <t>Arcevia</t>
  </si>
  <si>
    <t>11042004</t>
  </si>
  <si>
    <t>Barbara</t>
  </si>
  <si>
    <t>11042005</t>
  </si>
  <si>
    <t>Belvedere Ostrense</t>
  </si>
  <si>
    <t>11042006</t>
  </si>
  <si>
    <t>Camerano</t>
  </si>
  <si>
    <t>Camerata Picena</t>
  </si>
  <si>
    <t>11042008</t>
  </si>
  <si>
    <t>Castelbellino</t>
  </si>
  <si>
    <t>11042009</t>
  </si>
  <si>
    <t>Castel Colonna</t>
  </si>
  <si>
    <t>11042010</t>
  </si>
  <si>
    <t>Castelfidardo</t>
  </si>
  <si>
    <t>011</t>
  </si>
  <si>
    <t>11042011</t>
  </si>
  <si>
    <t>Castelleone di Suasa</t>
  </si>
  <si>
    <t>11042012</t>
  </si>
  <si>
    <t>Castelplanio</t>
  </si>
  <si>
    <t>11042013</t>
  </si>
  <si>
    <t>Cerreto d'Esi</t>
  </si>
  <si>
    <t>11042014</t>
  </si>
  <si>
    <t>Chiaravalle</t>
  </si>
  <si>
    <t>11042015</t>
  </si>
  <si>
    <t>Corinaldo</t>
  </si>
  <si>
    <t>11042016</t>
  </si>
  <si>
    <t>Cupramontana</t>
  </si>
  <si>
    <t>11042017</t>
  </si>
  <si>
    <t>Fabriano</t>
  </si>
  <si>
    <t>11042018</t>
  </si>
  <si>
    <t>Falconara Marittima</t>
  </si>
  <si>
    <t>11042019</t>
  </si>
  <si>
    <t>Filottrano</t>
  </si>
  <si>
    <t>11042020</t>
  </si>
  <si>
    <t>Genga</t>
  </si>
  <si>
    <t>11042021</t>
  </si>
  <si>
    <t>Jesi</t>
  </si>
  <si>
    <t>11042022</t>
  </si>
  <si>
    <t>Loreto</t>
  </si>
  <si>
    <t>11042023</t>
  </si>
  <si>
    <t>Maiolati Spontini</t>
  </si>
  <si>
    <t>024</t>
  </si>
  <si>
    <t>11042024</t>
  </si>
  <si>
    <t>Mergo</t>
  </si>
  <si>
    <t>11042025</t>
  </si>
  <si>
    <t>Monsano</t>
  </si>
  <si>
    <t>11042026</t>
  </si>
  <si>
    <t>Montecarotto</t>
  </si>
  <si>
    <t>11042027</t>
  </si>
  <si>
    <t>Montemarciano</t>
  </si>
  <si>
    <t>11042028</t>
  </si>
  <si>
    <t>Monterado</t>
  </si>
  <si>
    <t>11042029</t>
  </si>
  <si>
    <t>Monte Roberto</t>
  </si>
  <si>
    <t>11042030</t>
  </si>
  <si>
    <t>Monte San Vito</t>
  </si>
  <si>
    <t>11042031</t>
  </si>
  <si>
    <t>Morro d'Alba</t>
  </si>
  <si>
    <t>11042032</t>
  </si>
  <si>
    <t>Numana</t>
  </si>
  <si>
    <t>Offagna</t>
  </si>
  <si>
    <t>11042034</t>
  </si>
  <si>
    <t>Osimo</t>
  </si>
  <si>
    <t>11042035</t>
  </si>
  <si>
    <t>Ostra</t>
  </si>
  <si>
    <t>11042036</t>
  </si>
  <si>
    <t>Ostra Vetere</t>
  </si>
  <si>
    <t>11042037</t>
  </si>
  <si>
    <t>Poggio San Marcello</t>
  </si>
  <si>
    <t>Polverigi</t>
  </si>
  <si>
    <t>039</t>
  </si>
  <si>
    <t>11042039</t>
  </si>
  <si>
    <t>Ripe</t>
  </si>
  <si>
    <t>11042040</t>
  </si>
  <si>
    <t>Rosora</t>
  </si>
  <si>
    <t>11042041</t>
  </si>
  <si>
    <t>San Marcello</t>
  </si>
  <si>
    <t>11042042</t>
  </si>
  <si>
    <t>San Paolo di Jesi</t>
  </si>
  <si>
    <t>Santa Maria Nuova</t>
  </si>
  <si>
    <t>11042044</t>
  </si>
  <si>
    <t>Sassoferrato</t>
  </si>
  <si>
    <t>11042045</t>
  </si>
  <si>
    <t>Senigallia</t>
  </si>
  <si>
    <t>11042046</t>
  </si>
  <si>
    <t>Serra de' Conti</t>
  </si>
  <si>
    <t>11042047</t>
  </si>
  <si>
    <t>Serra San Quirico</t>
  </si>
  <si>
    <t>11042048</t>
  </si>
  <si>
    <t>Sirolo</t>
  </si>
  <si>
    <t>11042049</t>
  </si>
  <si>
    <t>Staffolo</t>
  </si>
  <si>
    <t>160117</t>
  </si>
  <si>
    <t>200199 MULTIMATERIALE</t>
  </si>
  <si>
    <t>11043001</t>
  </si>
  <si>
    <t>Acquacanina</t>
  </si>
  <si>
    <t>11043002</t>
  </si>
  <si>
    <t>Apiro</t>
  </si>
  <si>
    <t>11043003</t>
  </si>
  <si>
    <t>Appignano</t>
  </si>
  <si>
    <t>11043004</t>
  </si>
  <si>
    <t>Belforte del Chienti</t>
  </si>
  <si>
    <t>11043005</t>
  </si>
  <si>
    <t>Bolognola</t>
  </si>
  <si>
    <t>11043006</t>
  </si>
  <si>
    <t>Caldarola</t>
  </si>
  <si>
    <t>11043007</t>
  </si>
  <si>
    <t>Camerino</t>
  </si>
  <si>
    <t>11043008</t>
  </si>
  <si>
    <t>Camporotondo di Fiastrone</t>
  </si>
  <si>
    <t>11043009</t>
  </si>
  <si>
    <t>Castelraimondo</t>
  </si>
  <si>
    <t>11043010</t>
  </si>
  <si>
    <t>Castelsantangelo sul Nera</t>
  </si>
  <si>
    <t>11043011</t>
  </si>
  <si>
    <t>Cessapalombo</t>
  </si>
  <si>
    <t>11043012</t>
  </si>
  <si>
    <t>Cingoli</t>
  </si>
  <si>
    <t>11043013</t>
  </si>
  <si>
    <t>Civitanova Marche</t>
  </si>
  <si>
    <t>11043014</t>
  </si>
  <si>
    <t>Colmurano</t>
  </si>
  <si>
    <t>11043015</t>
  </si>
  <si>
    <t>Corridonia</t>
  </si>
  <si>
    <t>11043016</t>
  </si>
  <si>
    <t>Esanatoglia</t>
  </si>
  <si>
    <t>11043017</t>
  </si>
  <si>
    <t>Fiastra</t>
  </si>
  <si>
    <t>11043018</t>
  </si>
  <si>
    <t>Fiordimonte</t>
  </si>
  <si>
    <t>11043019</t>
  </si>
  <si>
    <t>Fiuminata</t>
  </si>
  <si>
    <t>11043020</t>
  </si>
  <si>
    <t>Gagliole</t>
  </si>
  <si>
    <t>11043021</t>
  </si>
  <si>
    <t>Gualdo</t>
  </si>
  <si>
    <t>11043022</t>
  </si>
  <si>
    <t>Loro Piceno</t>
  </si>
  <si>
    <t>11043023</t>
  </si>
  <si>
    <t>Macerata</t>
  </si>
  <si>
    <t>11043024</t>
  </si>
  <si>
    <t>Matelica</t>
  </si>
  <si>
    <t>11043025</t>
  </si>
  <si>
    <t>Mogliano</t>
  </si>
  <si>
    <t>11043026</t>
  </si>
  <si>
    <t>Montecassiano</t>
  </si>
  <si>
    <t>11043027</t>
  </si>
  <si>
    <t>Monte Cavallo</t>
  </si>
  <si>
    <t>11043028</t>
  </si>
  <si>
    <t>Montecosaro</t>
  </si>
  <si>
    <t>11043029</t>
  </si>
  <si>
    <t>Montefano</t>
  </si>
  <si>
    <t>11043030</t>
  </si>
  <si>
    <t>Montelupone</t>
  </si>
  <si>
    <t>11043031</t>
  </si>
  <si>
    <t>Monte San Giusto</t>
  </si>
  <si>
    <t>11043032</t>
  </si>
  <si>
    <t>Monte San Martino</t>
  </si>
  <si>
    <t>11043033</t>
  </si>
  <si>
    <t>Morrovalle</t>
  </si>
  <si>
    <t>11043034</t>
  </si>
  <si>
    <t>Muccia</t>
  </si>
  <si>
    <t>11043035</t>
  </si>
  <si>
    <t>Penna San Giovanni</t>
  </si>
  <si>
    <t>11043036</t>
  </si>
  <si>
    <t>Petriolo</t>
  </si>
  <si>
    <t>11043037</t>
  </si>
  <si>
    <t>Pievebovigliana</t>
  </si>
  <si>
    <t>11043038</t>
  </si>
  <si>
    <t>Pieve Torina</t>
  </si>
  <si>
    <t>11043039</t>
  </si>
  <si>
    <t>Pioraco</t>
  </si>
  <si>
    <t>11043040</t>
  </si>
  <si>
    <t>Poggio San Vicino</t>
  </si>
  <si>
    <t>11043041</t>
  </si>
  <si>
    <t>Pollenza</t>
  </si>
  <si>
    <t>11043042</t>
  </si>
  <si>
    <t>Porto Recanati</t>
  </si>
  <si>
    <t>11043043</t>
  </si>
  <si>
    <t>Potenza Picena</t>
  </si>
  <si>
    <t>11043044</t>
  </si>
  <si>
    <t>Recanati</t>
  </si>
  <si>
    <t>11043045</t>
  </si>
  <si>
    <t>Ripe San Ginesio</t>
  </si>
  <si>
    <t>11043046</t>
  </si>
  <si>
    <t>San Ginesio</t>
  </si>
  <si>
    <t>11043047</t>
  </si>
  <si>
    <t>San Severino Marche</t>
  </si>
  <si>
    <t>11043048</t>
  </si>
  <si>
    <t>Sant'Angelo in Pontano</t>
  </si>
  <si>
    <t>11043049</t>
  </si>
  <si>
    <t>Sarnano</t>
  </si>
  <si>
    <t>11043050</t>
  </si>
  <si>
    <t>Sefro</t>
  </si>
  <si>
    <t>11043051</t>
  </si>
  <si>
    <t>Serrapetrona</t>
  </si>
  <si>
    <t>11043052</t>
  </si>
  <si>
    <t>Serravalle di Chienti</t>
  </si>
  <si>
    <t>053</t>
  </si>
  <si>
    <t>11043053</t>
  </si>
  <si>
    <t>Tolentino</t>
  </si>
  <si>
    <t>11043054</t>
  </si>
  <si>
    <t>Treia</t>
  </si>
  <si>
    <t>055</t>
  </si>
  <si>
    <t>11043055</t>
  </si>
  <si>
    <t>Urbisaglia</t>
  </si>
  <si>
    <t>11043056</t>
  </si>
  <si>
    <t>Ussita</t>
  </si>
  <si>
    <t>11043057</t>
  </si>
  <si>
    <t>Visso</t>
  </si>
  <si>
    <t>200199 recupero</t>
  </si>
  <si>
    <t>200199 smaltimento</t>
  </si>
  <si>
    <t>200301 multimateriale</t>
  </si>
  <si>
    <t>109</t>
  </si>
  <si>
    <t>11109001</t>
  </si>
  <si>
    <t>Altidona</t>
  </si>
  <si>
    <t>11109002</t>
  </si>
  <si>
    <t>Amandola</t>
  </si>
  <si>
    <t>11109003</t>
  </si>
  <si>
    <t>Belmonte Piceno</t>
  </si>
  <si>
    <t>11109004</t>
  </si>
  <si>
    <t>Campofilone</t>
  </si>
  <si>
    <t>11109005</t>
  </si>
  <si>
    <t>Falerone</t>
  </si>
  <si>
    <t>11109006</t>
  </si>
  <si>
    <t>Fermo</t>
  </si>
  <si>
    <t>11109007</t>
  </si>
  <si>
    <t>Francavilla d'Ete</t>
  </si>
  <si>
    <t>11109008</t>
  </si>
  <si>
    <t>Grottazzolina</t>
  </si>
  <si>
    <t>11109009</t>
  </si>
  <si>
    <t>Lapedona</t>
  </si>
  <si>
    <t>11109010</t>
  </si>
  <si>
    <t>Magliano di Tenna</t>
  </si>
  <si>
    <t>11109011</t>
  </si>
  <si>
    <t>Massa Fermana</t>
  </si>
  <si>
    <t>11109012</t>
  </si>
  <si>
    <t>Monsampietro Morico</t>
  </si>
  <si>
    <t>11109013</t>
  </si>
  <si>
    <t>Montappone</t>
  </si>
  <si>
    <t>11109014</t>
  </si>
  <si>
    <t>Montefalcone Appennino</t>
  </si>
  <si>
    <t>11109015</t>
  </si>
  <si>
    <t>Montefortino</t>
  </si>
  <si>
    <t>11109016</t>
  </si>
  <si>
    <t>Monte Giberto</t>
  </si>
  <si>
    <t>11109017</t>
  </si>
  <si>
    <t>Montegiorgio</t>
  </si>
  <si>
    <t>11109018</t>
  </si>
  <si>
    <t>Montegranaro</t>
  </si>
  <si>
    <t>11109019</t>
  </si>
  <si>
    <t>Monteleone di Fermo</t>
  </si>
  <si>
    <t>11109020</t>
  </si>
  <si>
    <t>Montelparo</t>
  </si>
  <si>
    <t>11109021</t>
  </si>
  <si>
    <t>Monte Rinaldo</t>
  </si>
  <si>
    <t>11109022</t>
  </si>
  <si>
    <t>Monterubbiano</t>
  </si>
  <si>
    <t>11109023</t>
  </si>
  <si>
    <t>Monte San Pietrangeli</t>
  </si>
  <si>
    <t>11109024</t>
  </si>
  <si>
    <t>Monte Urano</t>
  </si>
  <si>
    <t>11109025</t>
  </si>
  <si>
    <t>Monte Vidon Combatte</t>
  </si>
  <si>
    <t>11109026</t>
  </si>
  <si>
    <t>Monte Vidon Corrado</t>
  </si>
  <si>
    <t>11109027</t>
  </si>
  <si>
    <t>Montottone</t>
  </si>
  <si>
    <t>11109028</t>
  </si>
  <si>
    <t>Moresco</t>
  </si>
  <si>
    <t>11109029</t>
  </si>
  <si>
    <t>Ortezzano</t>
  </si>
  <si>
    <t>11109030</t>
  </si>
  <si>
    <t>Pedaso</t>
  </si>
  <si>
    <t>11109031</t>
  </si>
  <si>
    <t>Petritoli</t>
  </si>
  <si>
    <t>11109032</t>
  </si>
  <si>
    <t>Ponzano di Fermo</t>
  </si>
  <si>
    <t>11109033</t>
  </si>
  <si>
    <t>Porto San Giorgio</t>
  </si>
  <si>
    <t>11109034</t>
  </si>
  <si>
    <t>Porto Sant'Elpidio</t>
  </si>
  <si>
    <t>11109035</t>
  </si>
  <si>
    <t>Rapagnano</t>
  </si>
  <si>
    <t>11109036</t>
  </si>
  <si>
    <t>Santa Vittoria in Matenano</t>
  </si>
  <si>
    <t>11109037</t>
  </si>
  <si>
    <t>Sant'Elpidio a Mare</t>
  </si>
  <si>
    <t>11109038</t>
  </si>
  <si>
    <t>Servigliano</t>
  </si>
  <si>
    <t>11109039</t>
  </si>
  <si>
    <t>Smerillo</t>
  </si>
  <si>
    <t>11109040</t>
  </si>
  <si>
    <t>Torre San Patrizio</t>
  </si>
  <si>
    <t>200301 MULTIMATERIALE</t>
  </si>
  <si>
    <t>11044001</t>
  </si>
  <si>
    <t>Acquasanta Terme</t>
  </si>
  <si>
    <t>11044002</t>
  </si>
  <si>
    <t>Acquaviva Picena</t>
  </si>
  <si>
    <t>11044005</t>
  </si>
  <si>
    <t>Appignano del Tronto</t>
  </si>
  <si>
    <t>11044006</t>
  </si>
  <si>
    <t>Arquata del Tronto</t>
  </si>
  <si>
    <t>11044007</t>
  </si>
  <si>
    <t>Ascoli Piceno</t>
  </si>
  <si>
    <t>11044010</t>
  </si>
  <si>
    <t>Carassai</t>
  </si>
  <si>
    <t>11044011</t>
  </si>
  <si>
    <t>Castel di Lama</t>
  </si>
  <si>
    <t>11044012</t>
  </si>
  <si>
    <t>Castignano</t>
  </si>
  <si>
    <t>11044013</t>
  </si>
  <si>
    <t>Castorano</t>
  </si>
  <si>
    <t>11044014</t>
  </si>
  <si>
    <t>Colli del Tronto</t>
  </si>
  <si>
    <t>11044015</t>
  </si>
  <si>
    <t>Comunanza</t>
  </si>
  <si>
    <t>11044016</t>
  </si>
  <si>
    <t>Cossignano</t>
  </si>
  <si>
    <t>11044017</t>
  </si>
  <si>
    <t>Cupra Marittima</t>
  </si>
  <si>
    <t>11044020</t>
  </si>
  <si>
    <t>Folignano</t>
  </si>
  <si>
    <t>11044021</t>
  </si>
  <si>
    <t>Force</t>
  </si>
  <si>
    <t>11044023</t>
  </si>
  <si>
    <t>Grottammare</t>
  </si>
  <si>
    <t>11044027</t>
  </si>
  <si>
    <t>Maltignano</t>
  </si>
  <si>
    <t>11044029</t>
  </si>
  <si>
    <t>Massignano</t>
  </si>
  <si>
    <t>11044031</t>
  </si>
  <si>
    <t>Monsampolo del Tronto</t>
  </si>
  <si>
    <t>11044032</t>
  </si>
  <si>
    <t>Montalto delle Marche</t>
  </si>
  <si>
    <t>11044034</t>
  </si>
  <si>
    <t>Montedinove</t>
  </si>
  <si>
    <t>11044036</t>
  </si>
  <si>
    <t>Montefiore dell'Aso</t>
  </si>
  <si>
    <t>11044038</t>
  </si>
  <si>
    <t>Montegallo</t>
  </si>
  <si>
    <t>11044044</t>
  </si>
  <si>
    <t>Montemonaco</t>
  </si>
  <si>
    <t>11044045</t>
  </si>
  <si>
    <t>Monteprandone</t>
  </si>
  <si>
    <t>11044054</t>
  </si>
  <si>
    <t>Offida</t>
  </si>
  <si>
    <t>11044056</t>
  </si>
  <si>
    <t>Palmiano</t>
  </si>
  <si>
    <t>063</t>
  </si>
  <si>
    <t>11044063</t>
  </si>
  <si>
    <t>Ripatransone</t>
  </si>
  <si>
    <t>11044064</t>
  </si>
  <si>
    <t>Roccafluvione</t>
  </si>
  <si>
    <t>11044065</t>
  </si>
  <si>
    <t>Rotella</t>
  </si>
  <si>
    <t>11044066</t>
  </si>
  <si>
    <t>San Benedetto del Tronto</t>
  </si>
  <si>
    <t>071</t>
  </si>
  <si>
    <t>11044071</t>
  </si>
  <si>
    <t>Spinetoli</t>
  </si>
  <si>
    <t>073</t>
  </si>
  <si>
    <t>11044073</t>
  </si>
  <si>
    <t>Venarotta</t>
  </si>
  <si>
    <t>REGIONE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</si>
</sst>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 style="hair"/>
      <right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33" borderId="10" xfId="47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3" fontId="3" fillId="33" borderId="11" xfId="47" applyNumberFormat="1" applyFont="1" applyFill="1" applyBorder="1" applyAlignment="1">
      <alignment horizontal="center"/>
      <protection/>
    </xf>
    <xf numFmtId="0" fontId="3" fillId="33" borderId="12" xfId="47" applyFont="1" applyFill="1" applyBorder="1" applyAlignment="1">
      <alignment horizontal="center"/>
      <protection/>
    </xf>
    <xf numFmtId="0" fontId="3" fillId="33" borderId="13" xfId="47" applyFont="1" applyFill="1" applyBorder="1" applyAlignment="1">
      <alignment horizontal="center"/>
      <protection/>
    </xf>
    <xf numFmtId="3" fontId="3" fillId="33" borderId="10" xfId="47" applyNumberFormat="1" applyFont="1" applyFill="1" applyBorder="1" applyAlignment="1">
      <alignment horizontal="center"/>
      <protection/>
    </xf>
    <xf numFmtId="2" fontId="3" fillId="33" borderId="12" xfId="47" applyNumberFormat="1" applyFont="1" applyFill="1" applyBorder="1" applyAlignment="1">
      <alignment horizontal="center"/>
      <protection/>
    </xf>
    <xf numFmtId="3" fontId="3" fillId="33" borderId="12" xfId="47" applyNumberFormat="1" applyFont="1" applyFill="1" applyBorder="1" applyAlignment="1">
      <alignment horizontal="center"/>
      <protection/>
    </xf>
    <xf numFmtId="0" fontId="41" fillId="0" borderId="0" xfId="0" applyFont="1" applyAlignment="1">
      <alignment/>
    </xf>
    <xf numFmtId="0" fontId="4" fillId="0" borderId="14" xfId="47" applyFont="1" applyFill="1" applyBorder="1" applyAlignment="1">
      <alignment wrapText="1"/>
      <protection/>
    </xf>
    <xf numFmtId="0" fontId="4" fillId="0" borderId="15" xfId="47" applyFont="1" applyFill="1" applyBorder="1" applyAlignment="1">
      <alignment wrapText="1"/>
      <protection/>
    </xf>
    <xf numFmtId="3" fontId="4" fillId="0" borderId="15" xfId="47" applyNumberFormat="1" applyFont="1" applyBorder="1">
      <alignment/>
      <protection/>
    </xf>
    <xf numFmtId="0" fontId="4" fillId="0" borderId="15" xfId="47" applyFont="1" applyBorder="1">
      <alignment/>
      <protection/>
    </xf>
    <xf numFmtId="0" fontId="4" fillId="0" borderId="15" xfId="47" applyFont="1" applyFill="1" applyBorder="1" applyAlignment="1">
      <alignment horizontal="right" wrapText="1"/>
      <protection/>
    </xf>
    <xf numFmtId="0" fontId="4" fillId="0" borderId="16" xfId="47" applyFont="1" applyFill="1" applyBorder="1" applyAlignment="1">
      <alignment horizontal="right" wrapText="1"/>
      <protection/>
    </xf>
    <xf numFmtId="0" fontId="4" fillId="0" borderId="17" xfId="47" applyFont="1" applyBorder="1">
      <alignment/>
      <protection/>
    </xf>
    <xf numFmtId="0" fontId="4" fillId="0" borderId="18" xfId="47" applyFont="1" applyBorder="1">
      <alignment/>
      <protection/>
    </xf>
    <xf numFmtId="3" fontId="3" fillId="0" borderId="14" xfId="47" applyNumberFormat="1" applyFont="1" applyFill="1" applyBorder="1" applyAlignment="1">
      <alignment horizontal="right" wrapText="1"/>
      <protection/>
    </xf>
    <xf numFmtId="3" fontId="3" fillId="0" borderId="15" xfId="47" applyNumberFormat="1" applyFont="1" applyFill="1" applyBorder="1" applyAlignment="1">
      <alignment horizontal="right" wrapText="1"/>
      <protection/>
    </xf>
    <xf numFmtId="2" fontId="3" fillId="34" borderId="17" xfId="47" applyNumberFormat="1" applyFont="1" applyFill="1" applyBorder="1" applyAlignment="1">
      <alignment horizontal="right" wrapText="1"/>
      <protection/>
    </xf>
    <xf numFmtId="3" fontId="3" fillId="34" borderId="17" xfId="47" applyNumberFormat="1" applyFont="1" applyFill="1" applyBorder="1" applyAlignment="1">
      <alignment horizontal="right" wrapText="1"/>
      <protection/>
    </xf>
    <xf numFmtId="0" fontId="4" fillId="0" borderId="19" xfId="47" applyFont="1" applyFill="1" applyBorder="1" applyAlignment="1">
      <alignment wrapText="1"/>
      <protection/>
    </xf>
    <xf numFmtId="0" fontId="4" fillId="0" borderId="20" xfId="47" applyFont="1" applyFill="1" applyBorder="1" applyAlignment="1">
      <alignment wrapText="1"/>
      <protection/>
    </xf>
    <xf numFmtId="164" fontId="4" fillId="0" borderId="20" xfId="47" applyNumberFormat="1" applyFont="1" applyFill="1" applyBorder="1" applyAlignment="1">
      <alignment wrapText="1"/>
      <protection/>
    </xf>
    <xf numFmtId="0" fontId="41" fillId="0" borderId="20" xfId="0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0" fontId="4" fillId="0" borderId="20" xfId="47" applyFont="1" applyFill="1" applyBorder="1">
      <alignment/>
      <protection/>
    </xf>
    <xf numFmtId="0" fontId="4" fillId="0" borderId="20" xfId="47" applyFont="1" applyFill="1" applyBorder="1" applyAlignment="1">
      <alignment horizontal="right" wrapText="1"/>
      <protection/>
    </xf>
    <xf numFmtId="0" fontId="4" fillId="0" borderId="21" xfId="47" applyFont="1" applyFill="1" applyBorder="1" applyAlignment="1">
      <alignment horizontal="right" wrapText="1"/>
      <protection/>
    </xf>
    <xf numFmtId="0" fontId="4" fillId="0" borderId="22" xfId="47" applyFont="1" applyFill="1" applyBorder="1" applyAlignment="1">
      <alignment wrapText="1"/>
      <protection/>
    </xf>
    <xf numFmtId="0" fontId="4" fillId="0" borderId="23" xfId="47" applyFont="1" applyFill="1" applyBorder="1" applyAlignment="1">
      <alignment wrapText="1"/>
      <protection/>
    </xf>
    <xf numFmtId="164" fontId="4" fillId="0" borderId="23" xfId="47" applyNumberFormat="1" applyFont="1" applyFill="1" applyBorder="1" applyAlignment="1">
      <alignment wrapText="1"/>
      <protection/>
    </xf>
    <xf numFmtId="0" fontId="41" fillId="0" borderId="23" xfId="0" applyFont="1" applyFill="1" applyBorder="1" applyAlignment="1">
      <alignment/>
    </xf>
    <xf numFmtId="3" fontId="41" fillId="0" borderId="23" xfId="0" applyNumberFormat="1" applyFont="1" applyFill="1" applyBorder="1" applyAlignment="1">
      <alignment/>
    </xf>
    <xf numFmtId="0" fontId="4" fillId="0" borderId="23" xfId="47" applyFont="1" applyFill="1" applyBorder="1">
      <alignment/>
      <protection/>
    </xf>
    <xf numFmtId="0" fontId="4" fillId="0" borderId="23" xfId="47" applyFont="1" applyFill="1" applyBorder="1" applyAlignment="1">
      <alignment horizontal="right" wrapText="1"/>
      <protection/>
    </xf>
    <xf numFmtId="0" fontId="4" fillId="0" borderId="24" xfId="47" applyFont="1" applyFill="1" applyBorder="1" applyAlignment="1">
      <alignment horizontal="right" wrapText="1"/>
      <protection/>
    </xf>
    <xf numFmtId="3" fontId="3" fillId="0" borderId="25" xfId="47" applyNumberFormat="1" applyFont="1" applyFill="1" applyBorder="1" applyAlignment="1">
      <alignment horizontal="right" wrapText="1"/>
      <protection/>
    </xf>
    <xf numFmtId="3" fontId="3" fillId="0" borderId="26" xfId="47" applyNumberFormat="1" applyFont="1" applyFill="1" applyBorder="1" applyAlignment="1">
      <alignment horizontal="right" wrapText="1"/>
      <protection/>
    </xf>
    <xf numFmtId="3" fontId="3" fillId="0" borderId="27" xfId="47" applyNumberFormat="1" applyFont="1" applyFill="1" applyBorder="1" applyAlignment="1">
      <alignment horizontal="right" wrapText="1"/>
      <protection/>
    </xf>
    <xf numFmtId="2" fontId="3" fillId="34" borderId="28" xfId="47" applyNumberFormat="1" applyFont="1" applyFill="1" applyBorder="1" applyAlignment="1">
      <alignment horizontal="right" wrapText="1"/>
      <protection/>
    </xf>
    <xf numFmtId="3" fontId="3" fillId="34" borderId="28" xfId="47" applyNumberFormat="1" applyFont="1" applyFill="1" applyBorder="1" applyAlignment="1">
      <alignment horizontal="right" wrapText="1"/>
      <protection/>
    </xf>
    <xf numFmtId="0" fontId="3" fillId="33" borderId="10" xfId="47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3" fontId="3" fillId="33" borderId="11" xfId="47" applyNumberFormat="1" applyFont="1" applyFill="1" applyBorder="1" applyAlignment="1">
      <alignment horizontal="center"/>
      <protection/>
    </xf>
    <xf numFmtId="3" fontId="3" fillId="33" borderId="10" xfId="47" applyNumberFormat="1" applyFont="1" applyFill="1" applyBorder="1" applyAlignment="1">
      <alignment horizontal="center"/>
      <protection/>
    </xf>
    <xf numFmtId="2" fontId="3" fillId="33" borderId="12" xfId="47" applyNumberFormat="1" applyFont="1" applyFill="1" applyBorder="1" applyAlignment="1">
      <alignment horizontal="center"/>
      <protection/>
    </xf>
    <xf numFmtId="3" fontId="3" fillId="33" borderId="12" xfId="47" applyNumberFormat="1" applyFont="1" applyFill="1" applyBorder="1" applyAlignment="1">
      <alignment horizontal="center"/>
      <protection/>
    </xf>
    <xf numFmtId="0" fontId="4" fillId="0" borderId="19" xfId="47" applyFont="1" applyFill="1" applyBorder="1" applyAlignment="1">
      <alignment wrapText="1"/>
      <protection/>
    </xf>
    <xf numFmtId="0" fontId="4" fillId="0" borderId="20" xfId="47" applyFont="1" applyFill="1" applyBorder="1" applyAlignment="1">
      <alignment wrapText="1"/>
      <protection/>
    </xf>
    <xf numFmtId="164" fontId="4" fillId="0" borderId="20" xfId="47" applyNumberFormat="1" applyFont="1" applyFill="1" applyBorder="1" applyAlignment="1">
      <alignment wrapText="1"/>
      <protection/>
    </xf>
    <xf numFmtId="0" fontId="41" fillId="0" borderId="20" xfId="0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0" fontId="4" fillId="0" borderId="20" xfId="47" applyFont="1" applyFill="1" applyBorder="1">
      <alignment/>
      <protection/>
    </xf>
    <xf numFmtId="0" fontId="4" fillId="0" borderId="20" xfId="47" applyFont="1" applyFill="1" applyBorder="1" applyAlignment="1">
      <alignment horizontal="right" wrapText="1"/>
      <protection/>
    </xf>
    <xf numFmtId="3" fontId="3" fillId="0" borderId="14" xfId="47" applyNumberFormat="1" applyFont="1" applyFill="1" applyBorder="1" applyAlignment="1">
      <alignment horizontal="right" wrapText="1"/>
      <protection/>
    </xf>
    <xf numFmtId="3" fontId="3" fillId="0" borderId="15" xfId="47" applyNumberFormat="1" applyFont="1" applyFill="1" applyBorder="1" applyAlignment="1">
      <alignment horizontal="right" wrapText="1"/>
      <protection/>
    </xf>
    <xf numFmtId="2" fontId="3" fillId="34" borderId="17" xfId="47" applyNumberFormat="1" applyFont="1" applyFill="1" applyBorder="1" applyAlignment="1">
      <alignment horizontal="right" wrapText="1"/>
      <protection/>
    </xf>
    <xf numFmtId="3" fontId="3" fillId="34" borderId="17" xfId="47" applyNumberFormat="1" applyFont="1" applyFill="1" applyBorder="1" applyAlignment="1">
      <alignment horizontal="right" wrapText="1"/>
      <protection/>
    </xf>
    <xf numFmtId="0" fontId="4" fillId="0" borderId="15" xfId="47" applyFont="1" applyFill="1" applyBorder="1" applyAlignment="1">
      <alignment wrapText="1"/>
      <protection/>
    </xf>
    <xf numFmtId="0" fontId="4" fillId="0" borderId="20" xfId="47" applyFont="1" applyBorder="1">
      <alignment/>
      <protection/>
    </xf>
    <xf numFmtId="0" fontId="41" fillId="0" borderId="0" xfId="0" applyFont="1" applyBorder="1" applyAlignment="1">
      <alignment/>
    </xf>
    <xf numFmtId="3" fontId="3" fillId="0" borderId="19" xfId="47" applyNumberFormat="1" applyFont="1" applyFill="1" applyBorder="1" applyAlignment="1">
      <alignment horizontal="right" wrapText="1"/>
      <protection/>
    </xf>
    <xf numFmtId="3" fontId="3" fillId="0" borderId="20" xfId="47" applyNumberFormat="1" applyFont="1" applyFill="1" applyBorder="1" applyAlignment="1">
      <alignment horizontal="right" wrapText="1"/>
      <protection/>
    </xf>
    <xf numFmtId="2" fontId="3" fillId="34" borderId="21" xfId="47" applyNumberFormat="1" applyFont="1" applyFill="1" applyBorder="1" applyAlignment="1">
      <alignment horizontal="right" wrapText="1"/>
      <protection/>
    </xf>
    <xf numFmtId="3" fontId="3" fillId="34" borderId="21" xfId="47" applyNumberFormat="1" applyFont="1" applyFill="1" applyBorder="1" applyAlignment="1">
      <alignment horizontal="right" wrapText="1"/>
      <protection/>
    </xf>
    <xf numFmtId="0" fontId="4" fillId="0" borderId="22" xfId="47" applyFont="1" applyFill="1" applyBorder="1" applyAlignment="1">
      <alignment wrapText="1"/>
      <protection/>
    </xf>
    <xf numFmtId="0" fontId="4" fillId="0" borderId="23" xfId="47" applyFont="1" applyFill="1" applyBorder="1" applyAlignment="1">
      <alignment wrapText="1"/>
      <protection/>
    </xf>
    <xf numFmtId="0" fontId="4" fillId="0" borderId="27" xfId="47" applyFont="1" applyFill="1" applyBorder="1" applyAlignment="1">
      <alignment wrapText="1"/>
      <protection/>
    </xf>
    <xf numFmtId="0" fontId="4" fillId="0" borderId="23" xfId="47" applyFont="1" applyBorder="1">
      <alignment/>
      <protection/>
    </xf>
    <xf numFmtId="0" fontId="4" fillId="0" borderId="23" xfId="47" applyFont="1" applyFill="1" applyBorder="1" applyAlignment="1">
      <alignment horizontal="right" wrapText="1"/>
      <protection/>
    </xf>
    <xf numFmtId="3" fontId="3" fillId="0" borderId="22" xfId="47" applyNumberFormat="1" applyFont="1" applyFill="1" applyBorder="1" applyAlignment="1">
      <alignment horizontal="right" wrapText="1"/>
      <protection/>
    </xf>
    <xf numFmtId="3" fontId="3" fillId="0" borderId="23" xfId="47" applyNumberFormat="1" applyFont="1" applyFill="1" applyBorder="1" applyAlignment="1">
      <alignment horizontal="right" wrapText="1"/>
      <protection/>
    </xf>
    <xf numFmtId="2" fontId="3" fillId="34" borderId="24" xfId="47" applyNumberFormat="1" applyFont="1" applyFill="1" applyBorder="1" applyAlignment="1">
      <alignment horizontal="right" wrapText="1"/>
      <protection/>
    </xf>
    <xf numFmtId="3" fontId="3" fillId="34" borderId="24" xfId="47" applyNumberFormat="1" applyFont="1" applyFill="1" applyBorder="1" applyAlignment="1">
      <alignment horizontal="right" wrapText="1"/>
      <protection/>
    </xf>
    <xf numFmtId="3" fontId="4" fillId="0" borderId="20" xfId="47" applyNumberFormat="1" applyFont="1" applyBorder="1">
      <alignment/>
      <protection/>
    </xf>
    <xf numFmtId="0" fontId="4" fillId="0" borderId="29" xfId="47" applyFont="1" applyFill="1" applyBorder="1" applyAlignment="1">
      <alignment horizontal="right" wrapText="1"/>
      <protection/>
    </xf>
    <xf numFmtId="0" fontId="22" fillId="0" borderId="19" xfId="47" applyFont="1" applyFill="1" applyBorder="1" applyAlignment="1">
      <alignment wrapText="1"/>
      <protection/>
    </xf>
    <xf numFmtId="0" fontId="22" fillId="0" borderId="20" xfId="47" applyFont="1" applyFill="1" applyBorder="1" applyAlignment="1">
      <alignment wrapText="1"/>
      <protection/>
    </xf>
    <xf numFmtId="0" fontId="22" fillId="0" borderId="15" xfId="47" applyFont="1" applyFill="1" applyBorder="1" applyAlignment="1">
      <alignment wrapText="1"/>
      <protection/>
    </xf>
    <xf numFmtId="3" fontId="22" fillId="0" borderId="20" xfId="47" applyNumberFormat="1" applyFont="1" applyBorder="1">
      <alignment/>
      <protection/>
    </xf>
    <xf numFmtId="0" fontId="22" fillId="0" borderId="20" xfId="47" applyFont="1" applyBorder="1">
      <alignment/>
      <protection/>
    </xf>
    <xf numFmtId="0" fontId="22" fillId="0" borderId="20" xfId="47" applyFont="1" applyFill="1" applyBorder="1" applyAlignment="1">
      <alignment horizontal="right" wrapText="1"/>
      <protection/>
    </xf>
    <xf numFmtId="3" fontId="23" fillId="0" borderId="20" xfId="47" applyNumberFormat="1" applyFont="1" applyFill="1" applyBorder="1" applyAlignment="1">
      <alignment horizontal="right" wrapText="1"/>
      <protection/>
    </xf>
    <xf numFmtId="3" fontId="23" fillId="0" borderId="19" xfId="47" applyNumberFormat="1" applyFont="1" applyFill="1" applyBorder="1" applyAlignment="1">
      <alignment horizontal="right" wrapText="1"/>
      <protection/>
    </xf>
    <xf numFmtId="2" fontId="23" fillId="34" borderId="21" xfId="47" applyNumberFormat="1" applyFont="1" applyFill="1" applyBorder="1" applyAlignment="1">
      <alignment horizontal="right" wrapText="1"/>
      <protection/>
    </xf>
    <xf numFmtId="0" fontId="4" fillId="0" borderId="29" xfId="47" applyFont="1" applyBorder="1">
      <alignment/>
      <protection/>
    </xf>
    <xf numFmtId="3" fontId="4" fillId="0" borderId="20" xfId="47" applyNumberFormat="1" applyFont="1" applyFill="1" applyBorder="1" applyAlignment="1">
      <alignment horizontal="right" wrapText="1"/>
      <protection/>
    </xf>
    <xf numFmtId="0" fontId="4" fillId="0" borderId="21" xfId="47" applyFont="1" applyBorder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3" fontId="4" fillId="0" borderId="23" xfId="47" applyNumberFormat="1" applyFont="1" applyFill="1" applyBorder="1" applyAlignment="1">
      <alignment horizontal="right" wrapText="1"/>
      <protection/>
    </xf>
    <xf numFmtId="0" fontId="4" fillId="0" borderId="30" xfId="47" applyFont="1" applyFill="1" applyBorder="1" applyAlignment="1">
      <alignment horizontal="right" wrapText="1"/>
      <protection/>
    </xf>
    <xf numFmtId="3" fontId="4" fillId="0" borderId="23" xfId="47" applyNumberFormat="1" applyFont="1" applyFill="1" applyBorder="1">
      <alignment/>
      <protection/>
    </xf>
    <xf numFmtId="0" fontId="4" fillId="0" borderId="23" xfId="47" applyFont="1" applyFill="1" applyBorder="1">
      <alignment/>
      <protection/>
    </xf>
    <xf numFmtId="0" fontId="42" fillId="0" borderId="23" xfId="47" applyFont="1" applyFill="1" applyBorder="1" applyAlignment="1">
      <alignment wrapText="1"/>
      <protection/>
    </xf>
    <xf numFmtId="0" fontId="42" fillId="0" borderId="27" xfId="47" applyFont="1" applyFill="1" applyBorder="1" applyAlignment="1">
      <alignment wrapText="1"/>
      <protection/>
    </xf>
    <xf numFmtId="3" fontId="42" fillId="0" borderId="23" xfId="47" applyNumberFormat="1" applyFont="1" applyFill="1" applyBorder="1">
      <alignment/>
      <protection/>
    </xf>
    <xf numFmtId="0" fontId="42" fillId="0" borderId="23" xfId="47" applyFont="1" applyFill="1" applyBorder="1">
      <alignment/>
      <protection/>
    </xf>
    <xf numFmtId="0" fontId="42" fillId="0" borderId="23" xfId="47" applyFont="1" applyFill="1" applyBorder="1" applyAlignment="1">
      <alignment horizontal="right" wrapText="1"/>
      <protection/>
    </xf>
    <xf numFmtId="0" fontId="42" fillId="0" borderId="30" xfId="47" applyFont="1" applyFill="1" applyBorder="1" applyAlignment="1">
      <alignment horizontal="right" wrapText="1"/>
      <protection/>
    </xf>
    <xf numFmtId="3" fontId="42" fillId="0" borderId="22" xfId="47" applyNumberFormat="1" applyFont="1" applyFill="1" applyBorder="1" applyAlignment="1">
      <alignment horizontal="right" wrapText="1"/>
      <protection/>
    </xf>
    <xf numFmtId="2" fontId="42" fillId="34" borderId="24" xfId="47" applyNumberFormat="1" applyFont="1" applyFill="1" applyBorder="1" applyAlignment="1">
      <alignment horizontal="right" wrapText="1"/>
      <protection/>
    </xf>
    <xf numFmtId="3" fontId="42" fillId="34" borderId="24" xfId="47" applyNumberFormat="1" applyFont="1" applyFill="1" applyBorder="1" applyAlignment="1">
      <alignment horizontal="right" wrapText="1"/>
      <protection/>
    </xf>
    <xf numFmtId="0" fontId="42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46"/>
  <sheetViews>
    <sheetView tabSelected="1" zoomScalePageLayoutView="0" workbookViewId="0" topLeftCell="E1">
      <selection activeCell="BZ244" sqref="BZ244"/>
    </sheetView>
  </sheetViews>
  <sheetFormatPr defaultColWidth="9.140625" defaultRowHeight="15"/>
  <cols>
    <col min="1" max="1" width="6.8515625" style="9" bestFit="1" customWidth="1"/>
    <col min="2" max="2" width="7.00390625" style="9" bestFit="1" customWidth="1"/>
    <col min="3" max="3" width="7.57421875" style="9" bestFit="1" customWidth="1"/>
    <col min="4" max="4" width="9.00390625" style="9" bestFit="1" customWidth="1"/>
    <col min="5" max="5" width="25.00390625" style="9" bestFit="1" customWidth="1"/>
    <col min="6" max="6" width="22.57421875" style="9" bestFit="1" customWidth="1"/>
    <col min="7" max="10" width="7.00390625" style="9" bestFit="1" customWidth="1"/>
    <col min="11" max="12" width="8.00390625" style="9" bestFit="1" customWidth="1"/>
    <col min="13" max="14" width="7.00390625" style="9" bestFit="1" customWidth="1"/>
    <col min="15" max="16" width="8.00390625" style="9" bestFit="1" customWidth="1"/>
    <col min="17" max="31" width="7.00390625" style="9" bestFit="1" customWidth="1"/>
    <col min="32" max="32" width="8.00390625" style="9" bestFit="1" customWidth="1"/>
    <col min="33" max="33" width="11.7109375" style="9" bestFit="1" customWidth="1"/>
    <col min="34" max="37" width="8.00390625" style="9" bestFit="1" customWidth="1"/>
    <col min="38" max="50" width="7.00390625" style="9" bestFit="1" customWidth="1"/>
    <col min="51" max="52" width="17.7109375" style="9" bestFit="1" customWidth="1"/>
    <col min="53" max="54" width="7.00390625" style="9" bestFit="1" customWidth="1"/>
    <col min="55" max="56" width="8.00390625" style="9" bestFit="1" customWidth="1"/>
    <col min="57" max="57" width="14.7109375" style="9" bestFit="1" customWidth="1"/>
    <col min="58" max="58" width="21.421875" style="9" bestFit="1" customWidth="1"/>
    <col min="59" max="59" width="8.00390625" style="9" bestFit="1" customWidth="1"/>
    <col min="60" max="60" width="21.421875" style="9" bestFit="1" customWidth="1"/>
    <col min="61" max="61" width="9.00390625" style="9" bestFit="1" customWidth="1"/>
    <col min="62" max="62" width="19.421875" style="9" bestFit="1" customWidth="1"/>
    <col min="63" max="63" width="8.00390625" style="9" bestFit="1" customWidth="1"/>
    <col min="64" max="65" width="7.00390625" style="9" bestFit="1" customWidth="1"/>
    <col min="66" max="66" width="8.00390625" style="9" bestFit="1" customWidth="1"/>
    <col min="67" max="68" width="17.7109375" style="9" bestFit="1" customWidth="1"/>
    <col min="69" max="69" width="14.7109375" style="9" bestFit="1" customWidth="1"/>
    <col min="70" max="70" width="20.28125" style="9" bestFit="1" customWidth="1"/>
    <col min="71" max="72" width="10.8515625" style="9" bestFit="1" customWidth="1"/>
    <col min="73" max="73" width="7.421875" style="9" bestFit="1" customWidth="1"/>
    <col min="74" max="74" width="9.8515625" style="9" bestFit="1" customWidth="1"/>
    <col min="75" max="75" width="10.8515625" style="9" bestFit="1" customWidth="1"/>
    <col min="76" max="76" width="5.421875" style="9" bestFit="1" customWidth="1"/>
    <col min="77" max="77" width="8.8515625" style="9" bestFit="1" customWidth="1"/>
    <col min="78" max="78" width="16.00390625" style="9" bestFit="1" customWidth="1"/>
    <col min="79" max="16384" width="9.140625" style="9" customWidth="1"/>
  </cols>
  <sheetData>
    <row r="1" spans="1:78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3" t="s">
        <v>66</v>
      </c>
      <c r="BP1" s="3" t="s">
        <v>67</v>
      </c>
      <c r="BQ1" s="4" t="s">
        <v>68</v>
      </c>
      <c r="BR1" s="5" t="s">
        <v>69</v>
      </c>
      <c r="BS1" s="6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7" t="s">
        <v>75</v>
      </c>
      <c r="BY1" s="8" t="s">
        <v>76</v>
      </c>
      <c r="BZ1" s="8" t="s">
        <v>77</v>
      </c>
    </row>
    <row r="2" spans="1:78" ht="12.75">
      <c r="A2" s="10" t="s">
        <v>78</v>
      </c>
      <c r="B2" s="11" t="s">
        <v>79</v>
      </c>
      <c r="C2" s="11" t="s">
        <v>80</v>
      </c>
      <c r="D2" s="11" t="s">
        <v>81</v>
      </c>
      <c r="E2" s="11" t="s">
        <v>82</v>
      </c>
      <c r="F2" s="12">
        <v>4471</v>
      </c>
      <c r="G2" s="13"/>
      <c r="H2" s="13"/>
      <c r="I2" s="13"/>
      <c r="J2" s="13"/>
      <c r="K2" s="14">
        <v>51070</v>
      </c>
      <c r="L2" s="14">
        <v>29765</v>
      </c>
      <c r="M2" s="13"/>
      <c r="N2" s="13"/>
      <c r="O2" s="13"/>
      <c r="P2" s="14">
        <v>69410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>
        <v>54490</v>
      </c>
      <c r="AI2" s="13"/>
      <c r="AJ2" s="13"/>
      <c r="AK2" s="14">
        <v>2375</v>
      </c>
      <c r="AL2" s="13"/>
      <c r="AM2" s="13"/>
      <c r="AN2" s="13"/>
      <c r="AO2" s="13"/>
      <c r="AP2" s="14">
        <v>4210</v>
      </c>
      <c r="AQ2" s="13"/>
      <c r="AR2" s="13"/>
      <c r="AS2" s="13"/>
      <c r="AT2" s="13"/>
      <c r="AU2" s="13"/>
      <c r="AV2" s="13"/>
      <c r="AW2" s="14">
        <v>125</v>
      </c>
      <c r="AX2" s="13"/>
      <c r="AY2" s="13"/>
      <c r="AZ2" s="14">
        <v>130</v>
      </c>
      <c r="BA2" s="13"/>
      <c r="BB2" s="14">
        <v>1010</v>
      </c>
      <c r="BC2" s="14">
        <v>36800</v>
      </c>
      <c r="BD2" s="13"/>
      <c r="BE2" s="14">
        <v>3820</v>
      </c>
      <c r="BF2" s="13"/>
      <c r="BG2" s="14">
        <v>62610</v>
      </c>
      <c r="BH2" s="13"/>
      <c r="BI2" s="14">
        <v>1960255</v>
      </c>
      <c r="BJ2" s="13"/>
      <c r="BK2" s="13"/>
      <c r="BL2" s="13"/>
      <c r="BM2" s="13"/>
      <c r="BN2" s="14">
        <v>113670</v>
      </c>
      <c r="BO2" s="15"/>
      <c r="BP2" s="15"/>
      <c r="BQ2" s="16"/>
      <c r="BR2" s="17"/>
      <c r="BS2" s="18">
        <f>BE2+BC2+BB2+BA2+AP2+AK2+AJ2+AI2+AH2+AF2+AE2+AD2+AC2+AB2+AA2+Z2+Y2+X2+W2+V2+U2+T2+S2+Q2+P2+O2+N2+M2+L2+K2+J2++I2+H2+G2+AQ2+BG2+BD2+AX2+AO2+AR2+BP2</f>
        <v>315560</v>
      </c>
      <c r="BT2" s="19">
        <f>BI2</f>
        <v>1960255</v>
      </c>
      <c r="BU2" s="19">
        <f>AZ2+AW2+AV2+R2+AY2+AS2+AN2</f>
        <v>255</v>
      </c>
      <c r="BV2" s="19">
        <f aca="true" t="shared" si="0" ref="BV2:BV45">BN2+BQ2+BJ2</f>
        <v>113670</v>
      </c>
      <c r="BW2" s="19">
        <f>BS2+BT2+BU2+BV2</f>
        <v>2389740</v>
      </c>
      <c r="BX2" s="20">
        <f>BS2/BW2*100</f>
        <v>13.204783784009976</v>
      </c>
      <c r="BY2" s="21">
        <f>BW2/F2</f>
        <v>534.4978751957057</v>
      </c>
      <c r="BZ2" s="21">
        <f>BS2/F2</f>
        <v>70.57928874972042</v>
      </c>
    </row>
    <row r="3" spans="1:78" ht="12.75">
      <c r="A3" s="10" t="s">
        <v>78</v>
      </c>
      <c r="B3" s="11" t="s">
        <v>79</v>
      </c>
      <c r="C3" s="11" t="s">
        <v>83</v>
      </c>
      <c r="D3" s="11" t="s">
        <v>84</v>
      </c>
      <c r="E3" s="11" t="s">
        <v>85</v>
      </c>
      <c r="F3" s="12">
        <v>2059</v>
      </c>
      <c r="G3" s="13"/>
      <c r="H3" s="13"/>
      <c r="I3" s="13"/>
      <c r="J3" s="13"/>
      <c r="K3" s="14">
        <v>24130</v>
      </c>
      <c r="L3" s="14">
        <v>14050</v>
      </c>
      <c r="M3" s="13"/>
      <c r="N3" s="13"/>
      <c r="O3" s="13"/>
      <c r="P3" s="14">
        <v>32745</v>
      </c>
      <c r="Q3" s="13"/>
      <c r="R3" s="13"/>
      <c r="S3" s="13"/>
      <c r="T3" s="13"/>
      <c r="U3" s="13"/>
      <c r="V3" s="13"/>
      <c r="W3" s="13">
        <v>1200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>
        <v>25725</v>
      </c>
      <c r="AI3" s="13"/>
      <c r="AJ3" s="13"/>
      <c r="AK3" s="14">
        <v>1115</v>
      </c>
      <c r="AL3" s="13"/>
      <c r="AM3" s="13"/>
      <c r="AN3" s="13"/>
      <c r="AO3" s="13"/>
      <c r="AP3" s="14"/>
      <c r="AQ3" s="13"/>
      <c r="AR3" s="13"/>
      <c r="AS3" s="13"/>
      <c r="AT3" s="13"/>
      <c r="AU3" s="13"/>
      <c r="AV3" s="13"/>
      <c r="AW3" s="14">
        <v>55</v>
      </c>
      <c r="AX3" s="13"/>
      <c r="AY3" s="13"/>
      <c r="AZ3" s="14">
        <v>60</v>
      </c>
      <c r="BA3" s="13"/>
      <c r="BB3" s="14"/>
      <c r="BC3" s="14"/>
      <c r="BD3" s="13"/>
      <c r="BE3" s="14">
        <v>860</v>
      </c>
      <c r="BF3" s="13"/>
      <c r="BG3" s="14"/>
      <c r="BH3" s="13"/>
      <c r="BI3" s="14">
        <v>957290</v>
      </c>
      <c r="BJ3" s="13"/>
      <c r="BK3" s="13"/>
      <c r="BL3" s="13"/>
      <c r="BM3" s="13"/>
      <c r="BN3" s="14">
        <v>117360</v>
      </c>
      <c r="BO3" s="15"/>
      <c r="BP3" s="15"/>
      <c r="BQ3" s="16"/>
      <c r="BR3" s="17"/>
      <c r="BS3" s="18">
        <f aca="true" t="shared" si="1" ref="BS3:BS45">BE3+BC3+BB3+BA3+AP3+AK3+AJ3+AI3+AH3+AF3+AE3+AD3+AC3+AB3+AA3+Z3+Y3+X3+W3+V3+U3+T3+S3+Q3+P3+O3+N3+M3+L3+K3+J3++I3+H3+G3+AQ3+BG3+BD3+AX3+AO3+AR3+BP3</f>
        <v>99825</v>
      </c>
      <c r="BT3" s="19">
        <f aca="true" t="shared" si="2" ref="BT3:BT45">BI3</f>
        <v>957290</v>
      </c>
      <c r="BU3" s="19">
        <f aca="true" t="shared" si="3" ref="BU3:BU45">AZ3+AW3+AV3+R3+AY3+AS3+AN3</f>
        <v>115</v>
      </c>
      <c r="BV3" s="19">
        <f t="shared" si="0"/>
        <v>117360</v>
      </c>
      <c r="BW3" s="19">
        <f aca="true" t="shared" si="4" ref="BW3:BW44">BS3+BT3+BU3+BV3</f>
        <v>1174590</v>
      </c>
      <c r="BX3" s="20">
        <f aca="true" t="shared" si="5" ref="BX3:BX45">BS3/BW3*100</f>
        <v>8.498710188235895</v>
      </c>
      <c r="BY3" s="21">
        <f aca="true" t="shared" si="6" ref="BY3:BY45">BW3/F3</f>
        <v>570.4662457503642</v>
      </c>
      <c r="BZ3" s="21">
        <f aca="true" t="shared" si="7" ref="BZ3:BZ66">BS3/F3</f>
        <v>48.48227294803303</v>
      </c>
    </row>
    <row r="4" spans="1:78" ht="12.75">
      <c r="A4" s="10" t="s">
        <v>78</v>
      </c>
      <c r="B4" s="11" t="s">
        <v>79</v>
      </c>
      <c r="C4" s="11" t="s">
        <v>86</v>
      </c>
      <c r="D4" s="11" t="s">
        <v>87</v>
      </c>
      <c r="E4" s="11" t="s">
        <v>88</v>
      </c>
      <c r="F4" s="12">
        <v>1627</v>
      </c>
      <c r="G4" s="13"/>
      <c r="H4" s="13"/>
      <c r="I4" s="13"/>
      <c r="J4" s="13"/>
      <c r="K4" s="14">
        <v>45389</v>
      </c>
      <c r="L4" s="14">
        <v>40276</v>
      </c>
      <c r="M4" s="13"/>
      <c r="N4" s="13">
        <v>3124</v>
      </c>
      <c r="O4" s="13"/>
      <c r="P4" s="14">
        <v>47540</v>
      </c>
      <c r="Q4" s="13"/>
      <c r="R4" s="13"/>
      <c r="S4" s="13">
        <v>1606</v>
      </c>
      <c r="T4" s="13"/>
      <c r="U4" s="13"/>
      <c r="V4" s="13">
        <v>55</v>
      </c>
      <c r="W4" s="13">
        <v>535</v>
      </c>
      <c r="X4" s="13"/>
      <c r="Y4" s="13"/>
      <c r="Z4" s="13"/>
      <c r="AA4" s="13"/>
      <c r="AB4" s="13"/>
      <c r="AC4" s="13"/>
      <c r="AD4" s="13"/>
      <c r="AE4" s="13"/>
      <c r="AF4" s="13">
        <v>850</v>
      </c>
      <c r="AG4" s="13"/>
      <c r="AH4" s="14">
        <v>60138</v>
      </c>
      <c r="AI4" s="13"/>
      <c r="AJ4" s="13">
        <v>64791</v>
      </c>
      <c r="AK4" s="14">
        <v>1071</v>
      </c>
      <c r="AL4" s="13"/>
      <c r="AM4" s="13"/>
      <c r="AN4" s="13"/>
      <c r="AO4" s="13">
        <v>27</v>
      </c>
      <c r="AP4" s="14">
        <v>1724</v>
      </c>
      <c r="AQ4" s="13">
        <v>71</v>
      </c>
      <c r="AR4" s="13"/>
      <c r="AS4" s="13"/>
      <c r="AT4" s="13"/>
      <c r="AU4" s="13"/>
      <c r="AV4" s="13"/>
      <c r="AW4" s="14">
        <v>74</v>
      </c>
      <c r="AX4" s="13"/>
      <c r="AY4" s="13"/>
      <c r="AZ4" s="14"/>
      <c r="BA4" s="13">
        <v>1579</v>
      </c>
      <c r="BB4" s="14">
        <v>1221</v>
      </c>
      <c r="BC4" s="14">
        <v>19957</v>
      </c>
      <c r="BD4" s="13"/>
      <c r="BE4" s="14">
        <v>6106</v>
      </c>
      <c r="BF4" s="13"/>
      <c r="BG4" s="14">
        <v>10150</v>
      </c>
      <c r="BH4" s="13"/>
      <c r="BI4" s="14">
        <v>506395</v>
      </c>
      <c r="BJ4" s="13"/>
      <c r="BK4" s="13">
        <v>10333</v>
      </c>
      <c r="BL4" s="13"/>
      <c r="BM4" s="13"/>
      <c r="BN4" s="14">
        <v>19846</v>
      </c>
      <c r="BO4" s="15"/>
      <c r="BP4" s="15"/>
      <c r="BQ4" s="16"/>
      <c r="BR4" s="17"/>
      <c r="BS4" s="18">
        <f t="shared" si="1"/>
        <v>306210</v>
      </c>
      <c r="BT4" s="19">
        <f t="shared" si="2"/>
        <v>506395</v>
      </c>
      <c r="BU4" s="19">
        <f t="shared" si="3"/>
        <v>74</v>
      </c>
      <c r="BV4" s="19">
        <f t="shared" si="0"/>
        <v>19846</v>
      </c>
      <c r="BW4" s="19">
        <f t="shared" si="4"/>
        <v>832525</v>
      </c>
      <c r="BX4" s="20">
        <f t="shared" si="5"/>
        <v>36.780877451127594</v>
      </c>
      <c r="BY4" s="21">
        <f t="shared" si="6"/>
        <v>511.69330055316533</v>
      </c>
      <c r="BZ4" s="21">
        <f t="shared" si="7"/>
        <v>188.20528580208975</v>
      </c>
    </row>
    <row r="5" spans="1:78" ht="12.75">
      <c r="A5" s="10" t="s">
        <v>78</v>
      </c>
      <c r="B5" s="11" t="s">
        <v>79</v>
      </c>
      <c r="C5" s="11" t="s">
        <v>89</v>
      </c>
      <c r="D5" s="11" t="s">
        <v>90</v>
      </c>
      <c r="E5" s="11" t="s">
        <v>91</v>
      </c>
      <c r="F5" s="12">
        <v>816</v>
      </c>
      <c r="G5" s="13"/>
      <c r="H5" s="13"/>
      <c r="I5" s="13"/>
      <c r="J5" s="13"/>
      <c r="K5" s="14">
        <v>21959</v>
      </c>
      <c r="L5" s="14">
        <v>20200</v>
      </c>
      <c r="M5" s="13"/>
      <c r="N5" s="13">
        <v>1567</v>
      </c>
      <c r="O5" s="13"/>
      <c r="P5" s="14">
        <v>24492</v>
      </c>
      <c r="Q5" s="13"/>
      <c r="R5" s="13"/>
      <c r="S5" s="13">
        <v>805</v>
      </c>
      <c r="T5" s="13"/>
      <c r="U5" s="13"/>
      <c r="V5" s="13">
        <v>28</v>
      </c>
      <c r="W5" s="13">
        <v>268</v>
      </c>
      <c r="X5" s="13"/>
      <c r="Y5" s="13"/>
      <c r="Z5" s="13"/>
      <c r="AA5" s="13"/>
      <c r="AB5" s="13"/>
      <c r="AC5" s="13"/>
      <c r="AD5" s="13"/>
      <c r="AE5" s="13"/>
      <c r="AF5" s="13">
        <v>426</v>
      </c>
      <c r="AG5" s="13"/>
      <c r="AH5" s="14">
        <v>30252</v>
      </c>
      <c r="AI5" s="13"/>
      <c r="AJ5" s="13">
        <v>32495</v>
      </c>
      <c r="AK5" s="14">
        <v>537</v>
      </c>
      <c r="AL5" s="13"/>
      <c r="AM5" s="13"/>
      <c r="AN5" s="13"/>
      <c r="AO5" s="13">
        <v>13</v>
      </c>
      <c r="AP5" s="14">
        <v>865</v>
      </c>
      <c r="AQ5" s="13">
        <v>36</v>
      </c>
      <c r="AR5" s="13"/>
      <c r="AS5" s="13"/>
      <c r="AT5" s="13"/>
      <c r="AU5" s="13"/>
      <c r="AV5" s="13"/>
      <c r="AW5" s="14">
        <v>37</v>
      </c>
      <c r="AX5" s="13"/>
      <c r="AY5" s="13"/>
      <c r="AZ5" s="14"/>
      <c r="BA5" s="13">
        <v>792</v>
      </c>
      <c r="BB5" s="14">
        <v>613</v>
      </c>
      <c r="BC5" s="14">
        <v>10009</v>
      </c>
      <c r="BD5" s="13"/>
      <c r="BE5" s="14">
        <v>3062</v>
      </c>
      <c r="BF5" s="13"/>
      <c r="BG5" s="14">
        <v>5091</v>
      </c>
      <c r="BH5" s="13"/>
      <c r="BI5" s="14">
        <v>253976</v>
      </c>
      <c r="BJ5" s="13"/>
      <c r="BK5" s="13">
        <v>5182</v>
      </c>
      <c r="BL5" s="13"/>
      <c r="BM5" s="13"/>
      <c r="BN5" s="14">
        <v>9954</v>
      </c>
      <c r="BO5" s="15"/>
      <c r="BP5" s="15"/>
      <c r="BQ5" s="16"/>
      <c r="BR5" s="17"/>
      <c r="BS5" s="18">
        <f t="shared" si="1"/>
        <v>153510</v>
      </c>
      <c r="BT5" s="19">
        <f t="shared" si="2"/>
        <v>253976</v>
      </c>
      <c r="BU5" s="19">
        <f t="shared" si="3"/>
        <v>37</v>
      </c>
      <c r="BV5" s="19">
        <f t="shared" si="0"/>
        <v>9954</v>
      </c>
      <c r="BW5" s="19">
        <f t="shared" si="4"/>
        <v>417477</v>
      </c>
      <c r="BX5" s="20">
        <f t="shared" si="5"/>
        <v>36.77088797706221</v>
      </c>
      <c r="BY5" s="21">
        <f t="shared" si="6"/>
        <v>511.6139705882353</v>
      </c>
      <c r="BZ5" s="21">
        <f t="shared" si="7"/>
        <v>188.125</v>
      </c>
    </row>
    <row r="6" spans="1:78" ht="12.75">
      <c r="A6" s="10" t="s">
        <v>78</v>
      </c>
      <c r="B6" s="11" t="s">
        <v>79</v>
      </c>
      <c r="C6" s="11" t="s">
        <v>92</v>
      </c>
      <c r="D6" s="11" t="s">
        <v>93</v>
      </c>
      <c r="E6" s="11" t="s">
        <v>94</v>
      </c>
      <c r="F6" s="12">
        <v>661</v>
      </c>
      <c r="G6" s="13"/>
      <c r="H6" s="13"/>
      <c r="I6" s="13"/>
      <c r="J6" s="13"/>
      <c r="K6" s="14"/>
      <c r="L6" s="14">
        <v>16462</v>
      </c>
      <c r="M6" s="13"/>
      <c r="N6" s="13"/>
      <c r="O6" s="13"/>
      <c r="P6" s="14">
        <v>22509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v>32900</v>
      </c>
      <c r="AI6" s="13"/>
      <c r="AJ6" s="13">
        <v>25930</v>
      </c>
      <c r="AK6" s="14"/>
      <c r="AL6" s="13"/>
      <c r="AM6" s="13"/>
      <c r="AN6" s="13"/>
      <c r="AO6" s="13"/>
      <c r="AP6" s="14"/>
      <c r="AQ6" s="13"/>
      <c r="AR6" s="13"/>
      <c r="AS6" s="13"/>
      <c r="AT6" s="13"/>
      <c r="AU6" s="13"/>
      <c r="AV6" s="13"/>
      <c r="AW6" s="14"/>
      <c r="AX6" s="13"/>
      <c r="AY6" s="13"/>
      <c r="AZ6" s="14"/>
      <c r="BA6" s="13"/>
      <c r="BB6" s="14"/>
      <c r="BC6" s="14"/>
      <c r="BD6" s="13"/>
      <c r="BE6" s="14"/>
      <c r="BF6" s="13"/>
      <c r="BG6" s="14">
        <v>967</v>
      </c>
      <c r="BH6" s="13"/>
      <c r="BI6" s="14">
        <v>268042</v>
      </c>
      <c r="BJ6" s="13"/>
      <c r="BK6" s="13">
        <v>9289</v>
      </c>
      <c r="BL6" s="13"/>
      <c r="BM6" s="13"/>
      <c r="BN6" s="14">
        <v>12820</v>
      </c>
      <c r="BO6" s="15"/>
      <c r="BP6" s="15"/>
      <c r="BQ6" s="16"/>
      <c r="BR6" s="17"/>
      <c r="BS6" s="18">
        <f t="shared" si="1"/>
        <v>98768</v>
      </c>
      <c r="BT6" s="19">
        <f t="shared" si="2"/>
        <v>268042</v>
      </c>
      <c r="BU6" s="19">
        <f t="shared" si="3"/>
        <v>0</v>
      </c>
      <c r="BV6" s="19">
        <f t="shared" si="0"/>
        <v>12820</v>
      </c>
      <c r="BW6" s="19">
        <f t="shared" si="4"/>
        <v>379630</v>
      </c>
      <c r="BX6" s="20">
        <f t="shared" si="5"/>
        <v>26.01691120301346</v>
      </c>
      <c r="BY6" s="21">
        <f t="shared" si="6"/>
        <v>574.3267776096823</v>
      </c>
      <c r="BZ6" s="21">
        <f t="shared" si="7"/>
        <v>149.42208774583963</v>
      </c>
    </row>
    <row r="7" spans="1:78" ht="12.75">
      <c r="A7" s="10" t="s">
        <v>78</v>
      </c>
      <c r="B7" s="11" t="s">
        <v>79</v>
      </c>
      <c r="C7" s="11" t="s">
        <v>95</v>
      </c>
      <c r="D7" s="11" t="s">
        <v>96</v>
      </c>
      <c r="E7" s="11" t="s">
        <v>97</v>
      </c>
      <c r="F7" s="12">
        <v>9086</v>
      </c>
      <c r="G7" s="13"/>
      <c r="H7" s="13"/>
      <c r="I7" s="13"/>
      <c r="J7" s="13"/>
      <c r="K7" s="14">
        <v>104355</v>
      </c>
      <c r="L7" s="14">
        <v>69360</v>
      </c>
      <c r="M7" s="13"/>
      <c r="N7" s="13"/>
      <c r="O7" s="13"/>
      <c r="P7" s="14">
        <v>142295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>
        <v>126745</v>
      </c>
      <c r="AI7" s="13"/>
      <c r="AJ7" s="13"/>
      <c r="AK7" s="14">
        <v>4850</v>
      </c>
      <c r="AL7" s="13"/>
      <c r="AM7" s="13"/>
      <c r="AN7" s="13"/>
      <c r="AO7" s="13"/>
      <c r="AP7" s="14">
        <v>15960</v>
      </c>
      <c r="AQ7" s="13"/>
      <c r="AR7" s="13"/>
      <c r="AS7" s="13"/>
      <c r="AT7" s="13"/>
      <c r="AU7" s="13"/>
      <c r="AV7" s="13"/>
      <c r="AW7" s="14">
        <v>255</v>
      </c>
      <c r="AX7" s="13"/>
      <c r="AY7" s="13"/>
      <c r="AZ7" s="14">
        <v>260</v>
      </c>
      <c r="BA7" s="13">
        <v>8210</v>
      </c>
      <c r="BB7" s="14">
        <v>8000</v>
      </c>
      <c r="BC7" s="14">
        <v>54880</v>
      </c>
      <c r="BD7" s="13"/>
      <c r="BE7" s="14">
        <v>8620</v>
      </c>
      <c r="BF7" s="13"/>
      <c r="BG7" s="14">
        <v>21530</v>
      </c>
      <c r="BH7" s="13"/>
      <c r="BI7" s="14">
        <v>3654115</v>
      </c>
      <c r="BJ7" s="13"/>
      <c r="BK7" s="13"/>
      <c r="BL7" s="13"/>
      <c r="BM7" s="13"/>
      <c r="BN7" s="14">
        <v>93440</v>
      </c>
      <c r="BO7" s="15"/>
      <c r="BP7" s="15"/>
      <c r="BQ7" s="16"/>
      <c r="BR7" s="17"/>
      <c r="BS7" s="18">
        <f t="shared" si="1"/>
        <v>564805</v>
      </c>
      <c r="BT7" s="19">
        <f t="shared" si="2"/>
        <v>3654115</v>
      </c>
      <c r="BU7" s="19">
        <f t="shared" si="3"/>
        <v>515</v>
      </c>
      <c r="BV7" s="19">
        <f t="shared" si="0"/>
        <v>93440</v>
      </c>
      <c r="BW7" s="19">
        <f t="shared" si="4"/>
        <v>4312875</v>
      </c>
      <c r="BX7" s="20">
        <f t="shared" si="5"/>
        <v>13.09578877199084</v>
      </c>
      <c r="BY7" s="21">
        <f t="shared" si="6"/>
        <v>474.6725731895223</v>
      </c>
      <c r="BZ7" s="21">
        <f t="shared" si="7"/>
        <v>62.16211754347348</v>
      </c>
    </row>
    <row r="8" spans="1:78" ht="12.75">
      <c r="A8" s="10" t="s">
        <v>78</v>
      </c>
      <c r="B8" s="11" t="s">
        <v>79</v>
      </c>
      <c r="C8" s="11" t="s">
        <v>98</v>
      </c>
      <c r="D8" s="11" t="s">
        <v>99</v>
      </c>
      <c r="E8" s="11" t="s">
        <v>100</v>
      </c>
      <c r="F8" s="12">
        <v>2420</v>
      </c>
      <c r="G8" s="13"/>
      <c r="H8" s="13"/>
      <c r="I8" s="13"/>
      <c r="J8" s="13"/>
      <c r="K8" s="14">
        <v>28190</v>
      </c>
      <c r="L8" s="14">
        <v>16470</v>
      </c>
      <c r="M8" s="13"/>
      <c r="N8" s="13"/>
      <c r="O8" s="13"/>
      <c r="P8" s="14">
        <v>38415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>
        <v>30145</v>
      </c>
      <c r="AI8" s="13"/>
      <c r="AJ8" s="13"/>
      <c r="AK8" s="14">
        <v>1325</v>
      </c>
      <c r="AL8" s="13"/>
      <c r="AM8" s="13"/>
      <c r="AN8" s="13"/>
      <c r="AO8" s="13"/>
      <c r="AP8" s="14"/>
      <c r="AQ8" s="13"/>
      <c r="AR8" s="13"/>
      <c r="AS8" s="13"/>
      <c r="AT8" s="13"/>
      <c r="AU8" s="13"/>
      <c r="AV8" s="13"/>
      <c r="AW8" s="14">
        <v>70</v>
      </c>
      <c r="AX8" s="13"/>
      <c r="AY8" s="13"/>
      <c r="AZ8" s="14">
        <v>70</v>
      </c>
      <c r="BA8" s="13"/>
      <c r="BB8" s="14"/>
      <c r="BC8" s="14">
        <v>2540</v>
      </c>
      <c r="BD8" s="13"/>
      <c r="BE8" s="14"/>
      <c r="BF8" s="13"/>
      <c r="BG8" s="14"/>
      <c r="BH8" s="13"/>
      <c r="BI8" s="14">
        <v>1112035</v>
      </c>
      <c r="BJ8" s="13"/>
      <c r="BK8" s="13"/>
      <c r="BL8" s="13"/>
      <c r="BM8" s="13"/>
      <c r="BN8" s="14">
        <v>59960</v>
      </c>
      <c r="BO8" s="15"/>
      <c r="BP8" s="15"/>
      <c r="BQ8" s="16"/>
      <c r="BR8" s="17"/>
      <c r="BS8" s="18">
        <f t="shared" si="1"/>
        <v>117085</v>
      </c>
      <c r="BT8" s="19">
        <f t="shared" si="2"/>
        <v>1112035</v>
      </c>
      <c r="BU8" s="19">
        <f t="shared" si="3"/>
        <v>140</v>
      </c>
      <c r="BV8" s="19">
        <f t="shared" si="0"/>
        <v>59960</v>
      </c>
      <c r="BW8" s="19">
        <f t="shared" si="4"/>
        <v>1289220</v>
      </c>
      <c r="BX8" s="20">
        <f t="shared" si="5"/>
        <v>9.08184793906393</v>
      </c>
      <c r="BY8" s="21">
        <f t="shared" si="6"/>
        <v>532.7355371900826</v>
      </c>
      <c r="BZ8" s="21">
        <f t="shared" si="7"/>
        <v>48.38223140495868</v>
      </c>
    </row>
    <row r="9" spans="1:78" ht="12.75">
      <c r="A9" s="10" t="s">
        <v>78</v>
      </c>
      <c r="B9" s="11" t="s">
        <v>79</v>
      </c>
      <c r="C9" s="11" t="s">
        <v>101</v>
      </c>
      <c r="D9" s="11" t="s">
        <v>102</v>
      </c>
      <c r="E9" s="11" t="s">
        <v>103</v>
      </c>
      <c r="F9" s="12">
        <v>1682</v>
      </c>
      <c r="G9" s="13"/>
      <c r="H9" s="13"/>
      <c r="I9" s="13"/>
      <c r="J9" s="13"/>
      <c r="K9" s="14"/>
      <c r="L9" s="14">
        <v>65680</v>
      </c>
      <c r="M9" s="13"/>
      <c r="N9" s="13"/>
      <c r="O9" s="13"/>
      <c r="P9" s="14">
        <v>56420</v>
      </c>
      <c r="Q9" s="13"/>
      <c r="R9" s="13"/>
      <c r="S9" s="13"/>
      <c r="T9" s="13"/>
      <c r="U9" s="13"/>
      <c r="V9" s="13">
        <v>35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>
        <v>117500</v>
      </c>
      <c r="AI9" s="13"/>
      <c r="AJ9" s="13"/>
      <c r="AK9" s="14"/>
      <c r="AL9" s="13"/>
      <c r="AM9" s="13"/>
      <c r="AN9" s="13"/>
      <c r="AO9" s="13"/>
      <c r="AP9" s="14">
        <v>5760</v>
      </c>
      <c r="AQ9" s="13"/>
      <c r="AR9" s="13"/>
      <c r="AS9" s="13"/>
      <c r="AT9" s="13"/>
      <c r="AU9" s="13"/>
      <c r="AV9" s="13"/>
      <c r="AW9" s="14"/>
      <c r="AX9" s="13">
        <v>0</v>
      </c>
      <c r="AY9" s="13">
        <v>241</v>
      </c>
      <c r="AZ9" s="14"/>
      <c r="BA9" s="13">
        <v>1600</v>
      </c>
      <c r="BB9" s="14">
        <v>2090</v>
      </c>
      <c r="BC9" s="14">
        <v>6360</v>
      </c>
      <c r="BD9" s="13"/>
      <c r="BE9" s="14">
        <v>2860</v>
      </c>
      <c r="BF9" s="13"/>
      <c r="BG9" s="14">
        <v>40270</v>
      </c>
      <c r="BH9" s="13"/>
      <c r="BI9" s="14">
        <v>507220</v>
      </c>
      <c r="BJ9" s="13"/>
      <c r="BK9" s="13"/>
      <c r="BL9" s="13"/>
      <c r="BM9" s="13"/>
      <c r="BN9" s="14">
        <v>66500</v>
      </c>
      <c r="BO9" s="15"/>
      <c r="BP9" s="15"/>
      <c r="BQ9" s="16">
        <v>11130</v>
      </c>
      <c r="BR9" s="17"/>
      <c r="BS9" s="18">
        <f t="shared" si="1"/>
        <v>298575</v>
      </c>
      <c r="BT9" s="19">
        <f t="shared" si="2"/>
        <v>507220</v>
      </c>
      <c r="BU9" s="19">
        <f t="shared" si="3"/>
        <v>241</v>
      </c>
      <c r="BV9" s="19">
        <f t="shared" si="0"/>
        <v>77630</v>
      </c>
      <c r="BW9" s="19">
        <f t="shared" si="4"/>
        <v>883666</v>
      </c>
      <c r="BX9" s="20">
        <f t="shared" si="5"/>
        <v>33.78821862558931</v>
      </c>
      <c r="BY9" s="21">
        <f t="shared" si="6"/>
        <v>525.3662306777645</v>
      </c>
      <c r="BZ9" s="21">
        <f t="shared" si="7"/>
        <v>177.51189060642093</v>
      </c>
    </row>
    <row r="10" spans="1:78" ht="12.75">
      <c r="A10" s="10" t="s">
        <v>78</v>
      </c>
      <c r="B10" s="11" t="s">
        <v>79</v>
      </c>
      <c r="C10" s="11" t="s">
        <v>104</v>
      </c>
      <c r="D10" s="11" t="s">
        <v>105</v>
      </c>
      <c r="E10" s="11" t="s">
        <v>106</v>
      </c>
      <c r="F10" s="12">
        <v>6254</v>
      </c>
      <c r="G10" s="13"/>
      <c r="H10" s="13"/>
      <c r="I10" s="13"/>
      <c r="J10" s="13"/>
      <c r="K10" s="14">
        <v>620349</v>
      </c>
      <c r="L10" s="14">
        <v>226422</v>
      </c>
      <c r="M10" s="13">
        <v>4610</v>
      </c>
      <c r="N10" s="13">
        <v>1618</v>
      </c>
      <c r="O10" s="13"/>
      <c r="P10" s="14">
        <v>127843</v>
      </c>
      <c r="Q10" s="13"/>
      <c r="R10" s="13"/>
      <c r="S10" s="13">
        <v>700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133966</v>
      </c>
      <c r="AG10" s="13"/>
      <c r="AH10" s="14">
        <v>277844</v>
      </c>
      <c r="AI10" s="13"/>
      <c r="AJ10" s="13">
        <v>180990</v>
      </c>
      <c r="AK10" s="14">
        <v>3297</v>
      </c>
      <c r="AL10" s="13"/>
      <c r="AM10" s="13"/>
      <c r="AN10" s="13"/>
      <c r="AO10" s="13"/>
      <c r="AP10" s="14"/>
      <c r="AQ10" s="13">
        <v>1015</v>
      </c>
      <c r="AR10" s="13"/>
      <c r="AS10" s="13"/>
      <c r="AT10" s="13"/>
      <c r="AU10" s="13"/>
      <c r="AV10" s="13"/>
      <c r="AW10" s="14"/>
      <c r="AX10" s="13"/>
      <c r="AY10" s="13"/>
      <c r="AZ10" s="14"/>
      <c r="BA10" s="13"/>
      <c r="BB10" s="14"/>
      <c r="BC10" s="14">
        <v>140130</v>
      </c>
      <c r="BD10" s="13"/>
      <c r="BE10" s="14">
        <v>600</v>
      </c>
      <c r="BF10" s="13"/>
      <c r="BG10" s="14">
        <v>3770</v>
      </c>
      <c r="BH10" s="13"/>
      <c r="BI10" s="14">
        <v>1928820</v>
      </c>
      <c r="BJ10" s="13"/>
      <c r="BK10" s="13">
        <v>81350</v>
      </c>
      <c r="BL10" s="13"/>
      <c r="BM10" s="13"/>
      <c r="BN10" s="14">
        <v>34990</v>
      </c>
      <c r="BO10" s="15"/>
      <c r="BP10" s="15"/>
      <c r="BQ10" s="16"/>
      <c r="BR10" s="17"/>
      <c r="BS10" s="18">
        <f t="shared" si="1"/>
        <v>1723154</v>
      </c>
      <c r="BT10" s="19">
        <f t="shared" si="2"/>
        <v>1928820</v>
      </c>
      <c r="BU10" s="19">
        <f t="shared" si="3"/>
        <v>0</v>
      </c>
      <c r="BV10" s="19">
        <f t="shared" si="0"/>
        <v>34990</v>
      </c>
      <c r="BW10" s="19">
        <f t="shared" si="4"/>
        <v>3686964</v>
      </c>
      <c r="BX10" s="20">
        <f t="shared" si="5"/>
        <v>46.73639341203223</v>
      </c>
      <c r="BY10" s="21">
        <f t="shared" si="6"/>
        <v>589.5369363607291</v>
      </c>
      <c r="BZ10" s="21">
        <f t="shared" si="7"/>
        <v>275.52830188679246</v>
      </c>
    </row>
    <row r="11" spans="1:78" ht="12.75">
      <c r="A11" s="10" t="s">
        <v>78</v>
      </c>
      <c r="B11" s="11" t="s">
        <v>79</v>
      </c>
      <c r="C11" s="11" t="s">
        <v>107</v>
      </c>
      <c r="D11" s="11" t="s">
        <v>108</v>
      </c>
      <c r="E11" s="11" t="s">
        <v>109</v>
      </c>
      <c r="F11" s="12">
        <v>63907</v>
      </c>
      <c r="G11" s="13">
        <v>515</v>
      </c>
      <c r="H11" s="13"/>
      <c r="I11" s="13"/>
      <c r="J11" s="13"/>
      <c r="K11" s="14">
        <v>1482500</v>
      </c>
      <c r="L11" s="14">
        <v>810773</v>
      </c>
      <c r="M11" s="13"/>
      <c r="N11" s="13">
        <v>89857</v>
      </c>
      <c r="O11" s="13"/>
      <c r="P11" s="14">
        <v>1678305</v>
      </c>
      <c r="Q11" s="13"/>
      <c r="R11" s="13"/>
      <c r="S11" s="13">
        <v>19035</v>
      </c>
      <c r="T11" s="13"/>
      <c r="U11" s="13"/>
      <c r="V11" s="13"/>
      <c r="W11" s="13"/>
      <c r="X11" s="13"/>
      <c r="Y11" s="13">
        <v>192835</v>
      </c>
      <c r="Z11" s="13"/>
      <c r="AA11" s="13"/>
      <c r="AB11" s="13"/>
      <c r="AC11" s="13"/>
      <c r="AD11" s="13"/>
      <c r="AE11" s="13">
        <v>460</v>
      </c>
      <c r="AF11" s="13"/>
      <c r="AG11" s="13">
        <v>2</v>
      </c>
      <c r="AH11" s="14">
        <v>2432019</v>
      </c>
      <c r="AI11" s="13"/>
      <c r="AJ11" s="13">
        <v>1161310</v>
      </c>
      <c r="AK11" s="14">
        <v>173550</v>
      </c>
      <c r="AL11" s="13"/>
      <c r="AM11" s="13">
        <v>70</v>
      </c>
      <c r="AN11" s="13">
        <v>90</v>
      </c>
      <c r="AO11" s="13">
        <v>632</v>
      </c>
      <c r="AP11" s="14">
        <v>136780</v>
      </c>
      <c r="AQ11" s="13">
        <v>15954</v>
      </c>
      <c r="AR11" s="13">
        <v>1660</v>
      </c>
      <c r="AS11" s="13">
        <v>8812</v>
      </c>
      <c r="AT11" s="13"/>
      <c r="AU11" s="13">
        <v>160</v>
      </c>
      <c r="AV11" s="13"/>
      <c r="AW11" s="14">
        <v>2817</v>
      </c>
      <c r="AX11" s="13">
        <v>13220</v>
      </c>
      <c r="AY11" s="13"/>
      <c r="AZ11" s="14">
        <v>4753</v>
      </c>
      <c r="BA11" s="13">
        <v>152180</v>
      </c>
      <c r="BB11" s="14">
        <v>159700</v>
      </c>
      <c r="BC11" s="14">
        <v>1081675</v>
      </c>
      <c r="BD11" s="13"/>
      <c r="BE11" s="14">
        <v>327002</v>
      </c>
      <c r="BF11" s="13"/>
      <c r="BG11" s="14">
        <v>3386391</v>
      </c>
      <c r="BH11" s="13"/>
      <c r="BI11" s="14">
        <v>25468150</v>
      </c>
      <c r="BJ11" s="13">
        <v>441130</v>
      </c>
      <c r="BK11" s="13">
        <v>1553200</v>
      </c>
      <c r="BL11" s="13"/>
      <c r="BM11" s="13"/>
      <c r="BN11" s="14">
        <v>663960</v>
      </c>
      <c r="BO11" s="15">
        <v>663960</v>
      </c>
      <c r="BP11" s="15"/>
      <c r="BQ11" s="16"/>
      <c r="BR11" s="17">
        <v>1952820</v>
      </c>
      <c r="BS11" s="18">
        <f>BE11+BC11+BB11+BA11+AP11+AK11+AJ11+AI11+AH11+AF11+AE11+AD11+AC11+AB11+AA11+Z11+Y11+X11+W11+V11+U11+T11+S11+Q11+P11+O11+N11+M11+L11+K11+J11++I11+H11+G11+AQ11+BG11+BD11+AX11+AO11+AR11+BP11</f>
        <v>13316353</v>
      </c>
      <c r="BT11" s="19">
        <f>BI11</f>
        <v>25468150</v>
      </c>
      <c r="BU11" s="19">
        <f>AZ11+AW11+AV11+R11+AY11+AS11+AN11</f>
        <v>16472</v>
      </c>
      <c r="BV11" s="19">
        <f>BN11+BQ11+BJ11</f>
        <v>1105090</v>
      </c>
      <c r="BW11" s="19">
        <f>BS11+BT11+BU11+BV11</f>
        <v>39906065</v>
      </c>
      <c r="BX11" s="20">
        <f>BS11/BW11*100</f>
        <v>33.36924600308249</v>
      </c>
      <c r="BY11" s="21">
        <f>BW11/F11</f>
        <v>624.4396544979423</v>
      </c>
      <c r="BZ11" s="21">
        <f t="shared" si="7"/>
        <v>208.37080445021672</v>
      </c>
    </row>
    <row r="12" spans="1:78" ht="12.75">
      <c r="A12" s="10" t="s">
        <v>78</v>
      </c>
      <c r="B12" s="11" t="s">
        <v>79</v>
      </c>
      <c r="C12" s="11" t="s">
        <v>110</v>
      </c>
      <c r="D12" s="11" t="s">
        <v>111</v>
      </c>
      <c r="E12" s="11" t="s">
        <v>112</v>
      </c>
      <c r="F12" s="12">
        <v>8641</v>
      </c>
      <c r="G12" s="13"/>
      <c r="H12" s="13"/>
      <c r="I12" s="13"/>
      <c r="J12" s="13"/>
      <c r="K12" s="14">
        <v>226522</v>
      </c>
      <c r="L12" s="14">
        <v>133495</v>
      </c>
      <c r="M12" s="13"/>
      <c r="N12" s="13">
        <v>5344</v>
      </c>
      <c r="O12" s="13"/>
      <c r="P12" s="14">
        <v>172190</v>
      </c>
      <c r="Q12" s="13"/>
      <c r="R12" s="13"/>
      <c r="S12" s="13">
        <v>1480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v>72957</v>
      </c>
      <c r="AI12" s="13"/>
      <c r="AJ12" s="13"/>
      <c r="AK12" s="14">
        <v>3200</v>
      </c>
      <c r="AL12" s="13"/>
      <c r="AM12" s="13"/>
      <c r="AN12" s="13"/>
      <c r="AO12" s="13">
        <v>577</v>
      </c>
      <c r="AP12" s="14">
        <v>9560</v>
      </c>
      <c r="AQ12" s="13"/>
      <c r="AR12" s="13"/>
      <c r="AS12" s="13"/>
      <c r="AT12" s="13"/>
      <c r="AU12" s="13"/>
      <c r="AV12" s="13"/>
      <c r="AW12" s="14"/>
      <c r="AX12" s="13">
        <v>1580</v>
      </c>
      <c r="AY12" s="13"/>
      <c r="AZ12" s="14"/>
      <c r="BA12" s="13">
        <v>7765</v>
      </c>
      <c r="BB12" s="14">
        <v>5610</v>
      </c>
      <c r="BC12" s="14">
        <v>165840</v>
      </c>
      <c r="BD12" s="13"/>
      <c r="BE12" s="14">
        <v>20196</v>
      </c>
      <c r="BF12" s="13"/>
      <c r="BG12" s="14">
        <v>5430</v>
      </c>
      <c r="BH12" s="13"/>
      <c r="BI12" s="14">
        <v>3175360</v>
      </c>
      <c r="BJ12" s="13"/>
      <c r="BK12" s="13">
        <v>253570</v>
      </c>
      <c r="BL12" s="13"/>
      <c r="BM12" s="13"/>
      <c r="BN12" s="14">
        <v>69230</v>
      </c>
      <c r="BO12" s="15"/>
      <c r="BP12" s="15"/>
      <c r="BQ12" s="16"/>
      <c r="BR12" s="17"/>
      <c r="BS12" s="18">
        <f t="shared" si="1"/>
        <v>831746</v>
      </c>
      <c r="BT12" s="19">
        <f t="shared" si="2"/>
        <v>3175360</v>
      </c>
      <c r="BU12" s="19">
        <f t="shared" si="3"/>
        <v>0</v>
      </c>
      <c r="BV12" s="19">
        <f t="shared" si="0"/>
        <v>69230</v>
      </c>
      <c r="BW12" s="19">
        <f t="shared" si="4"/>
        <v>4076336</v>
      </c>
      <c r="BX12" s="20">
        <f t="shared" si="5"/>
        <v>20.404255193879994</v>
      </c>
      <c r="BY12" s="21">
        <f t="shared" si="6"/>
        <v>471.74354820043976</v>
      </c>
      <c r="BZ12" s="21">
        <f t="shared" si="7"/>
        <v>96.25575743548201</v>
      </c>
    </row>
    <row r="13" spans="1:78" ht="12.75">
      <c r="A13" s="10" t="s">
        <v>78</v>
      </c>
      <c r="B13" s="11" t="s">
        <v>79</v>
      </c>
      <c r="C13" s="11" t="s">
        <v>113</v>
      </c>
      <c r="D13" s="11" t="s">
        <v>114</v>
      </c>
      <c r="E13" s="11" t="s">
        <v>115</v>
      </c>
      <c r="F13" s="12">
        <v>9897</v>
      </c>
      <c r="G13" s="13">
        <v>102</v>
      </c>
      <c r="H13" s="13"/>
      <c r="I13" s="13"/>
      <c r="J13" s="13"/>
      <c r="K13" s="14">
        <v>188265</v>
      </c>
      <c r="L13" s="14">
        <v>121112</v>
      </c>
      <c r="M13" s="13"/>
      <c r="N13" s="13">
        <v>5050</v>
      </c>
      <c r="O13" s="13"/>
      <c r="P13" s="14">
        <v>152280</v>
      </c>
      <c r="Q13" s="13"/>
      <c r="R13" s="13"/>
      <c r="S13" s="13">
        <v>2165</v>
      </c>
      <c r="T13" s="13"/>
      <c r="U13" s="13"/>
      <c r="V13" s="13"/>
      <c r="W13" s="13"/>
      <c r="X13" s="13"/>
      <c r="Y13" s="13">
        <v>330</v>
      </c>
      <c r="Z13" s="13"/>
      <c r="AA13" s="13"/>
      <c r="AB13" s="13"/>
      <c r="AC13" s="13">
        <v>150</v>
      </c>
      <c r="AD13" s="13"/>
      <c r="AE13" s="13"/>
      <c r="AF13" s="13"/>
      <c r="AG13" s="13"/>
      <c r="AH13" s="14">
        <v>324591</v>
      </c>
      <c r="AI13" s="13"/>
      <c r="AJ13" s="13">
        <v>105150</v>
      </c>
      <c r="AK13" s="14">
        <v>11800</v>
      </c>
      <c r="AL13" s="13"/>
      <c r="AM13" s="13"/>
      <c r="AN13" s="13"/>
      <c r="AO13" s="13">
        <v>77</v>
      </c>
      <c r="AP13" s="14">
        <v>10900</v>
      </c>
      <c r="AQ13" s="13"/>
      <c r="AR13" s="13"/>
      <c r="AS13" s="13">
        <v>100</v>
      </c>
      <c r="AT13" s="13"/>
      <c r="AU13" s="13"/>
      <c r="AV13" s="13"/>
      <c r="AW13" s="14">
        <v>253</v>
      </c>
      <c r="AX13" s="13">
        <v>85</v>
      </c>
      <c r="AY13" s="13"/>
      <c r="AZ13" s="14">
        <v>430</v>
      </c>
      <c r="BA13" s="13">
        <v>11970</v>
      </c>
      <c r="BB13" s="14">
        <v>10815</v>
      </c>
      <c r="BC13" s="14">
        <v>26655</v>
      </c>
      <c r="BD13" s="13"/>
      <c r="BE13" s="14">
        <v>16120</v>
      </c>
      <c r="BF13" s="13"/>
      <c r="BG13" s="14">
        <v>69622</v>
      </c>
      <c r="BH13" s="13"/>
      <c r="BI13" s="14">
        <v>3945465</v>
      </c>
      <c r="BJ13" s="13"/>
      <c r="BK13" s="13">
        <v>40600</v>
      </c>
      <c r="BL13" s="13"/>
      <c r="BM13" s="13"/>
      <c r="BN13" s="14">
        <v>50140</v>
      </c>
      <c r="BO13" s="15"/>
      <c r="BP13" s="15"/>
      <c r="BQ13" s="16"/>
      <c r="BR13" s="17"/>
      <c r="BS13" s="18">
        <f t="shared" si="1"/>
        <v>1057239</v>
      </c>
      <c r="BT13" s="19">
        <f t="shared" si="2"/>
        <v>3945465</v>
      </c>
      <c r="BU13" s="19">
        <f t="shared" si="3"/>
        <v>783</v>
      </c>
      <c r="BV13" s="19">
        <f t="shared" si="0"/>
        <v>50140</v>
      </c>
      <c r="BW13" s="19">
        <f t="shared" si="4"/>
        <v>5053627</v>
      </c>
      <c r="BX13" s="20">
        <f t="shared" si="5"/>
        <v>20.920400338212534</v>
      </c>
      <c r="BY13" s="21">
        <f t="shared" si="6"/>
        <v>510.6221077094069</v>
      </c>
      <c r="BZ13" s="21">
        <f t="shared" si="7"/>
        <v>106.82418914822674</v>
      </c>
    </row>
    <row r="14" spans="1:78" ht="12.75">
      <c r="A14" s="10" t="s">
        <v>78</v>
      </c>
      <c r="B14" s="11" t="s">
        <v>79</v>
      </c>
      <c r="C14" s="11" t="s">
        <v>116</v>
      </c>
      <c r="D14" s="11" t="s">
        <v>117</v>
      </c>
      <c r="E14" s="11" t="s">
        <v>118</v>
      </c>
      <c r="F14" s="12">
        <v>1011</v>
      </c>
      <c r="G14" s="13"/>
      <c r="H14" s="13"/>
      <c r="I14" s="13"/>
      <c r="J14" s="13"/>
      <c r="K14" s="14">
        <v>11845</v>
      </c>
      <c r="L14" s="14">
        <v>16340</v>
      </c>
      <c r="M14" s="13"/>
      <c r="N14" s="13"/>
      <c r="O14" s="13"/>
      <c r="P14" s="14">
        <v>26140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>
        <v>24180</v>
      </c>
      <c r="AI14" s="13"/>
      <c r="AJ14" s="13">
        <v>17240</v>
      </c>
      <c r="AK14" s="14">
        <v>545</v>
      </c>
      <c r="AL14" s="13"/>
      <c r="AM14" s="13"/>
      <c r="AN14" s="13"/>
      <c r="AO14" s="13"/>
      <c r="AP14" s="14">
        <v>1600</v>
      </c>
      <c r="AQ14" s="13">
        <v>250</v>
      </c>
      <c r="AR14" s="13"/>
      <c r="AS14" s="13"/>
      <c r="AT14" s="13"/>
      <c r="AU14" s="13"/>
      <c r="AV14" s="13"/>
      <c r="AW14" s="14">
        <v>25</v>
      </c>
      <c r="AX14" s="13">
        <v>1200</v>
      </c>
      <c r="AY14" s="13"/>
      <c r="AZ14" s="14">
        <v>30</v>
      </c>
      <c r="BA14" s="13">
        <v>1520</v>
      </c>
      <c r="BB14" s="14"/>
      <c r="BC14" s="14">
        <v>8500</v>
      </c>
      <c r="BD14" s="13"/>
      <c r="BE14" s="14">
        <v>16080</v>
      </c>
      <c r="BF14" s="13"/>
      <c r="BG14" s="14"/>
      <c r="BH14" s="13"/>
      <c r="BI14" s="14">
        <v>315950</v>
      </c>
      <c r="BJ14" s="13"/>
      <c r="BK14" s="13"/>
      <c r="BL14" s="13"/>
      <c r="BM14" s="13"/>
      <c r="BN14" s="14">
        <v>6470</v>
      </c>
      <c r="BO14" s="15"/>
      <c r="BP14" s="15"/>
      <c r="BQ14" s="16"/>
      <c r="BR14" s="17"/>
      <c r="BS14" s="18">
        <f t="shared" si="1"/>
        <v>125440</v>
      </c>
      <c r="BT14" s="19">
        <f t="shared" si="2"/>
        <v>315950</v>
      </c>
      <c r="BU14" s="19">
        <f t="shared" si="3"/>
        <v>55</v>
      </c>
      <c r="BV14" s="19">
        <f t="shared" si="0"/>
        <v>6470</v>
      </c>
      <c r="BW14" s="19">
        <f t="shared" si="4"/>
        <v>447915</v>
      </c>
      <c r="BX14" s="20">
        <f t="shared" si="5"/>
        <v>28.00531350814329</v>
      </c>
      <c r="BY14" s="21">
        <f t="shared" si="6"/>
        <v>443.0415430267062</v>
      </c>
      <c r="BZ14" s="21">
        <f t="shared" si="7"/>
        <v>124.0751730959446</v>
      </c>
    </row>
    <row r="15" spans="1:78" ht="12.75">
      <c r="A15" s="10" t="s">
        <v>78</v>
      </c>
      <c r="B15" s="11" t="s">
        <v>79</v>
      </c>
      <c r="C15" s="11" t="s">
        <v>119</v>
      </c>
      <c r="D15" s="11" t="s">
        <v>120</v>
      </c>
      <c r="E15" s="11" t="s">
        <v>121</v>
      </c>
      <c r="F15" s="12">
        <v>309</v>
      </c>
      <c r="G15" s="13"/>
      <c r="H15" s="13"/>
      <c r="I15" s="13"/>
      <c r="J15" s="13"/>
      <c r="K15" s="14">
        <v>158</v>
      </c>
      <c r="L15" s="14">
        <v>7649</v>
      </c>
      <c r="M15" s="13"/>
      <c r="N15" s="13">
        <v>593</v>
      </c>
      <c r="O15" s="13"/>
      <c r="P15" s="14">
        <v>8820</v>
      </c>
      <c r="Q15" s="13"/>
      <c r="R15" s="13"/>
      <c r="S15" s="13">
        <v>305</v>
      </c>
      <c r="T15" s="13"/>
      <c r="U15" s="13"/>
      <c r="V15" s="13">
        <v>11</v>
      </c>
      <c r="W15" s="13">
        <v>102</v>
      </c>
      <c r="X15" s="13"/>
      <c r="Y15" s="13"/>
      <c r="Z15" s="13"/>
      <c r="AA15" s="13"/>
      <c r="AB15" s="13"/>
      <c r="AC15" s="13"/>
      <c r="AD15" s="13"/>
      <c r="AE15" s="13"/>
      <c r="AF15" s="13">
        <v>162</v>
      </c>
      <c r="AG15" s="13"/>
      <c r="AH15" s="14">
        <v>11456</v>
      </c>
      <c r="AI15" s="13"/>
      <c r="AJ15" s="13">
        <v>12305</v>
      </c>
      <c r="AK15" s="14">
        <v>203</v>
      </c>
      <c r="AL15" s="13"/>
      <c r="AM15" s="13"/>
      <c r="AN15" s="13"/>
      <c r="AO15" s="13">
        <v>5</v>
      </c>
      <c r="AP15" s="14">
        <v>328</v>
      </c>
      <c r="AQ15" s="13">
        <v>14</v>
      </c>
      <c r="AR15" s="13"/>
      <c r="AS15" s="13"/>
      <c r="AT15" s="13"/>
      <c r="AU15" s="13"/>
      <c r="AV15" s="13"/>
      <c r="AW15" s="14">
        <v>14</v>
      </c>
      <c r="AX15" s="13"/>
      <c r="AY15" s="13"/>
      <c r="AZ15" s="14"/>
      <c r="BA15" s="13">
        <v>300</v>
      </c>
      <c r="BB15" s="14">
        <v>232</v>
      </c>
      <c r="BC15" s="14">
        <v>3790</v>
      </c>
      <c r="BD15" s="13"/>
      <c r="BE15" s="14">
        <v>1160</v>
      </c>
      <c r="BF15" s="13"/>
      <c r="BG15" s="14">
        <v>1928</v>
      </c>
      <c r="BH15" s="13"/>
      <c r="BI15" s="14">
        <v>96175</v>
      </c>
      <c r="BJ15" s="13"/>
      <c r="BK15" s="13">
        <v>1962</v>
      </c>
      <c r="BL15" s="13"/>
      <c r="BM15" s="13"/>
      <c r="BN15" s="14">
        <v>3769</v>
      </c>
      <c r="BO15" s="15"/>
      <c r="BP15" s="15"/>
      <c r="BQ15" s="16"/>
      <c r="BR15" s="17"/>
      <c r="BS15" s="18">
        <f t="shared" si="1"/>
        <v>49521</v>
      </c>
      <c r="BT15" s="19">
        <f t="shared" si="2"/>
        <v>96175</v>
      </c>
      <c r="BU15" s="19">
        <f t="shared" si="3"/>
        <v>14</v>
      </c>
      <c r="BV15" s="19">
        <f t="shared" si="0"/>
        <v>3769</v>
      </c>
      <c r="BW15" s="19">
        <f t="shared" si="4"/>
        <v>149479</v>
      </c>
      <c r="BX15" s="20">
        <f t="shared" si="5"/>
        <v>33.12906829721901</v>
      </c>
      <c r="BY15" s="21">
        <f t="shared" si="6"/>
        <v>483.75080906148867</v>
      </c>
      <c r="BZ15" s="21">
        <f t="shared" si="7"/>
        <v>160.2621359223301</v>
      </c>
    </row>
    <row r="16" spans="1:78" ht="12.75">
      <c r="A16" s="10" t="s">
        <v>78</v>
      </c>
      <c r="B16" s="11" t="s">
        <v>79</v>
      </c>
      <c r="C16" s="11" t="s">
        <v>122</v>
      </c>
      <c r="D16" s="11" t="s">
        <v>123</v>
      </c>
      <c r="E16" s="11" t="s">
        <v>124</v>
      </c>
      <c r="F16" s="12">
        <v>1361</v>
      </c>
      <c r="G16" s="13"/>
      <c r="H16" s="13"/>
      <c r="I16" s="13"/>
      <c r="J16" s="13"/>
      <c r="K16" s="14">
        <v>15690</v>
      </c>
      <c r="L16" s="14">
        <v>21620</v>
      </c>
      <c r="M16" s="13"/>
      <c r="N16" s="13"/>
      <c r="O16" s="13"/>
      <c r="P16" s="14">
        <v>36260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>
        <v>47560</v>
      </c>
      <c r="AI16" s="13"/>
      <c r="AJ16" s="13">
        <v>12635</v>
      </c>
      <c r="AK16" s="14">
        <v>730</v>
      </c>
      <c r="AL16" s="13"/>
      <c r="AM16" s="13"/>
      <c r="AN16" s="13"/>
      <c r="AO16" s="13"/>
      <c r="AP16" s="14">
        <v>3420</v>
      </c>
      <c r="AQ16" s="13"/>
      <c r="AR16" s="13"/>
      <c r="AS16" s="13"/>
      <c r="AT16" s="13"/>
      <c r="AU16" s="13"/>
      <c r="AV16" s="13"/>
      <c r="AW16" s="14">
        <v>40</v>
      </c>
      <c r="AX16" s="13"/>
      <c r="AY16" s="13"/>
      <c r="AZ16" s="14">
        <v>40</v>
      </c>
      <c r="BA16" s="13">
        <v>2535</v>
      </c>
      <c r="BB16" s="14"/>
      <c r="BC16" s="14">
        <v>4040</v>
      </c>
      <c r="BD16" s="13"/>
      <c r="BE16" s="14">
        <v>710</v>
      </c>
      <c r="BF16" s="13"/>
      <c r="BG16" s="14"/>
      <c r="BH16" s="13"/>
      <c r="BI16" s="14">
        <v>575705</v>
      </c>
      <c r="BJ16" s="13"/>
      <c r="BK16" s="13"/>
      <c r="BL16" s="13"/>
      <c r="BM16" s="13"/>
      <c r="BN16" s="14">
        <v>20160</v>
      </c>
      <c r="BO16" s="15"/>
      <c r="BP16" s="15"/>
      <c r="BQ16" s="16"/>
      <c r="BR16" s="17"/>
      <c r="BS16" s="18">
        <f t="shared" si="1"/>
        <v>145200</v>
      </c>
      <c r="BT16" s="19">
        <f t="shared" si="2"/>
        <v>575705</v>
      </c>
      <c r="BU16" s="19">
        <f t="shared" si="3"/>
        <v>80</v>
      </c>
      <c r="BV16" s="19">
        <f t="shared" si="0"/>
        <v>20160</v>
      </c>
      <c r="BW16" s="19">
        <f t="shared" si="4"/>
        <v>741145</v>
      </c>
      <c r="BX16" s="20">
        <f t="shared" si="5"/>
        <v>19.591308043635188</v>
      </c>
      <c r="BY16" s="21">
        <f t="shared" si="6"/>
        <v>544.5591476855253</v>
      </c>
      <c r="BZ16" s="21">
        <f t="shared" si="7"/>
        <v>106.68626010286555</v>
      </c>
    </row>
    <row r="17" spans="1:78" ht="12.75">
      <c r="A17" s="10" t="s">
        <v>78</v>
      </c>
      <c r="B17" s="11" t="s">
        <v>79</v>
      </c>
      <c r="C17" s="11" t="s">
        <v>125</v>
      </c>
      <c r="D17" s="11" t="s">
        <v>126</v>
      </c>
      <c r="E17" s="11" t="s">
        <v>127</v>
      </c>
      <c r="F17" s="12">
        <v>5931</v>
      </c>
      <c r="G17" s="13"/>
      <c r="H17" s="13"/>
      <c r="I17" s="13"/>
      <c r="J17" s="13"/>
      <c r="K17" s="14">
        <v>168280</v>
      </c>
      <c r="L17" s="14">
        <v>122220</v>
      </c>
      <c r="M17" s="13"/>
      <c r="N17" s="13">
        <v>6920</v>
      </c>
      <c r="O17" s="13"/>
      <c r="P17" s="14">
        <v>340330</v>
      </c>
      <c r="Q17" s="13"/>
      <c r="R17" s="13"/>
      <c r="S17" s="13"/>
      <c r="T17" s="13"/>
      <c r="U17" s="13"/>
      <c r="V17" s="13">
        <v>305</v>
      </c>
      <c r="W17" s="13"/>
      <c r="X17" s="13"/>
      <c r="Y17" s="13"/>
      <c r="Z17" s="13"/>
      <c r="AA17" s="13"/>
      <c r="AB17" s="13"/>
      <c r="AC17" s="13"/>
      <c r="AD17" s="13"/>
      <c r="AE17" s="13"/>
      <c r="AF17" s="13">
        <v>243740</v>
      </c>
      <c r="AG17" s="13"/>
      <c r="AH17" s="14">
        <v>228309</v>
      </c>
      <c r="AI17" s="13"/>
      <c r="AJ17" s="13">
        <v>393880</v>
      </c>
      <c r="AK17" s="14">
        <v>9915</v>
      </c>
      <c r="AL17" s="13"/>
      <c r="AM17" s="13"/>
      <c r="AN17" s="13"/>
      <c r="AO17" s="13">
        <v>350</v>
      </c>
      <c r="AP17" s="14">
        <v>21280</v>
      </c>
      <c r="AQ17" s="13">
        <v>39937</v>
      </c>
      <c r="AR17" s="13">
        <v>900</v>
      </c>
      <c r="AS17" s="13"/>
      <c r="AT17" s="13"/>
      <c r="AU17" s="13"/>
      <c r="AV17" s="13"/>
      <c r="AW17" s="14"/>
      <c r="AX17" s="13">
        <v>100</v>
      </c>
      <c r="AY17" s="13"/>
      <c r="AZ17" s="14">
        <v>1070</v>
      </c>
      <c r="BA17" s="13">
        <v>25590</v>
      </c>
      <c r="BB17" s="14">
        <v>13640</v>
      </c>
      <c r="BC17" s="14">
        <v>406570</v>
      </c>
      <c r="BD17" s="13"/>
      <c r="BE17" s="14">
        <v>24420</v>
      </c>
      <c r="BF17" s="13"/>
      <c r="BG17" s="14">
        <v>120530</v>
      </c>
      <c r="BH17" s="13"/>
      <c r="BI17" s="14">
        <v>3685168</v>
      </c>
      <c r="BJ17" s="13"/>
      <c r="BK17" s="13">
        <v>781680</v>
      </c>
      <c r="BL17" s="13"/>
      <c r="BM17" s="13"/>
      <c r="BN17" s="14">
        <v>147280</v>
      </c>
      <c r="BO17" s="15"/>
      <c r="BP17" s="15"/>
      <c r="BQ17" s="16"/>
      <c r="BR17" s="17">
        <v>1894670</v>
      </c>
      <c r="BS17" s="18">
        <f t="shared" si="1"/>
        <v>2167216</v>
      </c>
      <c r="BT17" s="19">
        <f>BI17</f>
        <v>3685168</v>
      </c>
      <c r="BU17" s="19">
        <f t="shared" si="3"/>
        <v>1070</v>
      </c>
      <c r="BV17" s="19">
        <f t="shared" si="0"/>
        <v>147280</v>
      </c>
      <c r="BW17" s="19">
        <f>BS17+BT17+BU17+BV17</f>
        <v>6000734</v>
      </c>
      <c r="BX17" s="20">
        <f>BS17/BW17*100</f>
        <v>36.11584849453417</v>
      </c>
      <c r="BY17" s="21">
        <f t="shared" si="6"/>
        <v>1011.7575451020064</v>
      </c>
      <c r="BZ17" s="21">
        <f t="shared" si="7"/>
        <v>365.4048221210588</v>
      </c>
    </row>
    <row r="18" spans="1:78" ht="12.75">
      <c r="A18" s="10" t="s">
        <v>78</v>
      </c>
      <c r="B18" s="11" t="s">
        <v>79</v>
      </c>
      <c r="C18" s="11" t="s">
        <v>128</v>
      </c>
      <c r="D18" s="11" t="s">
        <v>129</v>
      </c>
      <c r="E18" s="11" t="s">
        <v>130</v>
      </c>
      <c r="F18" s="12">
        <v>4636</v>
      </c>
      <c r="G18" s="13"/>
      <c r="H18" s="13"/>
      <c r="I18" s="13"/>
      <c r="J18" s="13"/>
      <c r="K18" s="14">
        <v>229366</v>
      </c>
      <c r="L18" s="14">
        <v>90025</v>
      </c>
      <c r="M18" s="13">
        <v>22810</v>
      </c>
      <c r="N18" s="13">
        <v>2120</v>
      </c>
      <c r="O18" s="13"/>
      <c r="P18" s="14">
        <v>109515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>
        <v>96308</v>
      </c>
      <c r="AG18" s="13"/>
      <c r="AH18" s="14">
        <v>142056</v>
      </c>
      <c r="AI18" s="13"/>
      <c r="AJ18" s="13">
        <v>194620</v>
      </c>
      <c r="AK18" s="14">
        <v>3297</v>
      </c>
      <c r="AL18" s="13"/>
      <c r="AM18" s="13"/>
      <c r="AN18" s="13"/>
      <c r="AO18" s="13"/>
      <c r="AP18" s="14"/>
      <c r="AQ18" s="13">
        <v>705</v>
      </c>
      <c r="AR18" s="13"/>
      <c r="AS18" s="13"/>
      <c r="AT18" s="13"/>
      <c r="AU18" s="13"/>
      <c r="AV18" s="13"/>
      <c r="AW18" s="14"/>
      <c r="AX18" s="13"/>
      <c r="AY18" s="13"/>
      <c r="AZ18" s="14"/>
      <c r="BA18" s="13"/>
      <c r="BB18" s="14"/>
      <c r="BC18" s="14">
        <v>191860</v>
      </c>
      <c r="BD18" s="13"/>
      <c r="BE18" s="14"/>
      <c r="BF18" s="13"/>
      <c r="BG18" s="14">
        <v>15520</v>
      </c>
      <c r="BH18" s="13"/>
      <c r="BI18" s="14">
        <v>1574150</v>
      </c>
      <c r="BJ18" s="13"/>
      <c r="BK18" s="13">
        <v>52055</v>
      </c>
      <c r="BL18" s="13"/>
      <c r="BM18" s="13"/>
      <c r="BN18" s="14">
        <v>25755</v>
      </c>
      <c r="BO18" s="15"/>
      <c r="BP18" s="15"/>
      <c r="BQ18" s="16"/>
      <c r="BR18" s="17"/>
      <c r="BS18" s="18">
        <f t="shared" si="1"/>
        <v>1098202</v>
      </c>
      <c r="BT18" s="19">
        <f t="shared" si="2"/>
        <v>1574150</v>
      </c>
      <c r="BU18" s="19">
        <f t="shared" si="3"/>
        <v>0</v>
      </c>
      <c r="BV18" s="19">
        <f t="shared" si="0"/>
        <v>25755</v>
      </c>
      <c r="BW18" s="19">
        <f t="shared" si="4"/>
        <v>2698107</v>
      </c>
      <c r="BX18" s="20">
        <f t="shared" si="5"/>
        <v>40.702685253031106</v>
      </c>
      <c r="BY18" s="21">
        <f t="shared" si="6"/>
        <v>581.9902933563417</v>
      </c>
      <c r="BZ18" s="21">
        <f t="shared" si="7"/>
        <v>236.88567730802416</v>
      </c>
    </row>
    <row r="19" spans="1:78" ht="12.75">
      <c r="A19" s="10" t="s">
        <v>78</v>
      </c>
      <c r="B19" s="11" t="s">
        <v>79</v>
      </c>
      <c r="C19" s="11" t="s">
        <v>131</v>
      </c>
      <c r="D19" s="11" t="s">
        <v>132</v>
      </c>
      <c r="E19" s="11" t="s">
        <v>133</v>
      </c>
      <c r="F19" s="12">
        <v>1495</v>
      </c>
      <c r="G19" s="13"/>
      <c r="H19" s="13"/>
      <c r="I19" s="13"/>
      <c r="J19" s="13"/>
      <c r="K19" s="14">
        <v>41438</v>
      </c>
      <c r="L19" s="14">
        <v>37009</v>
      </c>
      <c r="M19" s="13"/>
      <c r="N19" s="13">
        <v>2870</v>
      </c>
      <c r="O19" s="13"/>
      <c r="P19" s="14">
        <v>42672</v>
      </c>
      <c r="Q19" s="13"/>
      <c r="R19" s="13"/>
      <c r="S19" s="13">
        <v>1475</v>
      </c>
      <c r="T19" s="13"/>
      <c r="U19" s="13"/>
      <c r="V19" s="13">
        <v>51</v>
      </c>
      <c r="W19" s="13">
        <v>491</v>
      </c>
      <c r="X19" s="13"/>
      <c r="Y19" s="13"/>
      <c r="Z19" s="13"/>
      <c r="AA19" s="13"/>
      <c r="AB19" s="13"/>
      <c r="AC19" s="13"/>
      <c r="AD19" s="13"/>
      <c r="AE19" s="13"/>
      <c r="AF19" s="13">
        <v>781</v>
      </c>
      <c r="AG19" s="13"/>
      <c r="AH19" s="14">
        <v>55255</v>
      </c>
      <c r="AI19" s="13"/>
      <c r="AJ19" s="13">
        <v>59535</v>
      </c>
      <c r="AK19" s="14">
        <v>984</v>
      </c>
      <c r="AL19" s="13"/>
      <c r="AM19" s="13"/>
      <c r="AN19" s="13"/>
      <c r="AO19" s="13">
        <v>25</v>
      </c>
      <c r="AP19" s="14">
        <v>1585</v>
      </c>
      <c r="AQ19" s="13">
        <v>65</v>
      </c>
      <c r="AR19" s="13"/>
      <c r="AS19" s="13"/>
      <c r="AT19" s="13"/>
      <c r="AU19" s="13"/>
      <c r="AV19" s="13"/>
      <c r="AW19" s="14">
        <v>68</v>
      </c>
      <c r="AX19" s="13"/>
      <c r="AY19" s="13"/>
      <c r="AZ19" s="14"/>
      <c r="BA19" s="13">
        <v>1451</v>
      </c>
      <c r="BB19" s="14">
        <v>1122</v>
      </c>
      <c r="BC19" s="14">
        <v>18338</v>
      </c>
      <c r="BD19" s="13"/>
      <c r="BE19" s="14">
        <v>5610</v>
      </c>
      <c r="BF19" s="13"/>
      <c r="BG19" s="14">
        <v>9327</v>
      </c>
      <c r="BH19" s="13"/>
      <c r="BI19" s="14">
        <v>465311</v>
      </c>
      <c r="BJ19" s="13"/>
      <c r="BK19" s="13">
        <v>9494</v>
      </c>
      <c r="BL19" s="13"/>
      <c r="BM19" s="13"/>
      <c r="BN19" s="14">
        <v>18237</v>
      </c>
      <c r="BO19" s="15"/>
      <c r="BP19" s="15"/>
      <c r="BQ19" s="16"/>
      <c r="BR19" s="17"/>
      <c r="BS19" s="18">
        <f t="shared" si="1"/>
        <v>280084</v>
      </c>
      <c r="BT19" s="19">
        <f t="shared" si="2"/>
        <v>465311</v>
      </c>
      <c r="BU19" s="19">
        <f t="shared" si="3"/>
        <v>68</v>
      </c>
      <c r="BV19" s="19">
        <f t="shared" si="0"/>
        <v>18237</v>
      </c>
      <c r="BW19" s="19">
        <f t="shared" si="4"/>
        <v>763700</v>
      </c>
      <c r="BX19" s="20">
        <f t="shared" si="5"/>
        <v>36.67461044912924</v>
      </c>
      <c r="BY19" s="21">
        <f t="shared" si="6"/>
        <v>510.8361204013378</v>
      </c>
      <c r="BZ19" s="21">
        <f t="shared" si="7"/>
        <v>187.34715719063544</v>
      </c>
    </row>
    <row r="20" spans="1:78" ht="12.75">
      <c r="A20" s="10" t="s">
        <v>78</v>
      </c>
      <c r="B20" s="11" t="s">
        <v>79</v>
      </c>
      <c r="C20" s="11" t="s">
        <v>134</v>
      </c>
      <c r="D20" s="11" t="s">
        <v>135</v>
      </c>
      <c r="E20" s="11" t="s">
        <v>136</v>
      </c>
      <c r="F20" s="12">
        <v>2120</v>
      </c>
      <c r="G20" s="13"/>
      <c r="H20" s="13"/>
      <c r="I20" s="13"/>
      <c r="J20" s="13"/>
      <c r="K20" s="14">
        <v>60749</v>
      </c>
      <c r="L20" s="14">
        <v>52480</v>
      </c>
      <c r="M20" s="13"/>
      <c r="N20" s="13">
        <v>4070</v>
      </c>
      <c r="O20" s="13"/>
      <c r="P20" s="14">
        <v>63312</v>
      </c>
      <c r="Q20" s="13"/>
      <c r="R20" s="13"/>
      <c r="S20" s="13">
        <v>2093</v>
      </c>
      <c r="T20" s="13"/>
      <c r="U20" s="13"/>
      <c r="V20" s="13">
        <v>72</v>
      </c>
      <c r="W20" s="13">
        <v>697</v>
      </c>
      <c r="X20" s="13"/>
      <c r="Y20" s="13"/>
      <c r="Z20" s="13"/>
      <c r="AA20" s="13"/>
      <c r="AB20" s="13"/>
      <c r="AC20" s="13"/>
      <c r="AD20" s="13"/>
      <c r="AE20" s="13"/>
      <c r="AF20" s="13">
        <v>1108</v>
      </c>
      <c r="AG20" s="13"/>
      <c r="AH20" s="14">
        <v>78596</v>
      </c>
      <c r="AI20" s="13"/>
      <c r="AJ20" s="13">
        <v>84423</v>
      </c>
      <c r="AK20" s="14">
        <v>1395</v>
      </c>
      <c r="AL20" s="13"/>
      <c r="AM20" s="13"/>
      <c r="AN20" s="13"/>
      <c r="AO20" s="13">
        <v>35</v>
      </c>
      <c r="AP20" s="14">
        <v>2247</v>
      </c>
      <c r="AQ20" s="13">
        <v>92</v>
      </c>
      <c r="AR20" s="13"/>
      <c r="AS20" s="13"/>
      <c r="AT20" s="13"/>
      <c r="AU20" s="13"/>
      <c r="AV20" s="13"/>
      <c r="AW20" s="14">
        <v>96</v>
      </c>
      <c r="AX20" s="13"/>
      <c r="AY20" s="13"/>
      <c r="AZ20" s="14"/>
      <c r="BA20" s="13">
        <v>2057</v>
      </c>
      <c r="BB20" s="14">
        <v>1591</v>
      </c>
      <c r="BC20" s="14">
        <v>26004</v>
      </c>
      <c r="BD20" s="13"/>
      <c r="BE20" s="14">
        <v>7956</v>
      </c>
      <c r="BF20" s="13"/>
      <c r="BG20" s="14">
        <v>13227</v>
      </c>
      <c r="BH20" s="13"/>
      <c r="BI20" s="14">
        <v>659839</v>
      </c>
      <c r="BJ20" s="13"/>
      <c r="BK20" s="13">
        <v>13464</v>
      </c>
      <c r="BL20" s="13"/>
      <c r="BM20" s="13"/>
      <c r="BN20" s="14">
        <v>25861</v>
      </c>
      <c r="BO20" s="15"/>
      <c r="BP20" s="15"/>
      <c r="BQ20" s="16"/>
      <c r="BR20" s="17"/>
      <c r="BS20" s="18">
        <f t="shared" si="1"/>
        <v>402204</v>
      </c>
      <c r="BT20" s="19">
        <f t="shared" si="2"/>
        <v>659839</v>
      </c>
      <c r="BU20" s="19">
        <f t="shared" si="3"/>
        <v>96</v>
      </c>
      <c r="BV20" s="19">
        <f t="shared" si="0"/>
        <v>25861</v>
      </c>
      <c r="BW20" s="19">
        <f t="shared" si="4"/>
        <v>1088000</v>
      </c>
      <c r="BX20" s="20">
        <f t="shared" si="5"/>
        <v>36.96727941176471</v>
      </c>
      <c r="BY20" s="21">
        <f t="shared" si="6"/>
        <v>513.2075471698113</v>
      </c>
      <c r="BZ20" s="21">
        <f t="shared" si="7"/>
        <v>189.7188679245283</v>
      </c>
    </row>
    <row r="21" spans="1:78" ht="12.75">
      <c r="A21" s="10" t="s">
        <v>78</v>
      </c>
      <c r="B21" s="11" t="s">
        <v>79</v>
      </c>
      <c r="C21" s="11" t="s">
        <v>137</v>
      </c>
      <c r="D21" s="11" t="s">
        <v>138</v>
      </c>
      <c r="E21" s="11" t="s">
        <v>139</v>
      </c>
      <c r="F21" s="12">
        <v>1478</v>
      </c>
      <c r="G21" s="13"/>
      <c r="H21" s="13"/>
      <c r="I21" s="13"/>
      <c r="J21" s="13"/>
      <c r="K21" s="14">
        <v>10800</v>
      </c>
      <c r="L21" s="14">
        <v>26858</v>
      </c>
      <c r="M21" s="13"/>
      <c r="N21" s="13">
        <v>3362</v>
      </c>
      <c r="O21" s="13"/>
      <c r="P21" s="14">
        <v>46892</v>
      </c>
      <c r="Q21" s="13"/>
      <c r="R21" s="13"/>
      <c r="S21" s="13">
        <v>1640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>
        <v>53680</v>
      </c>
      <c r="AI21" s="13"/>
      <c r="AJ21" s="13">
        <v>45378</v>
      </c>
      <c r="AK21" s="14">
        <v>5100</v>
      </c>
      <c r="AL21" s="13"/>
      <c r="AM21" s="13"/>
      <c r="AN21" s="13"/>
      <c r="AO21" s="13"/>
      <c r="AP21" s="14">
        <v>2240</v>
      </c>
      <c r="AQ21" s="13">
        <v>600</v>
      </c>
      <c r="AR21" s="13"/>
      <c r="AS21" s="13"/>
      <c r="AT21" s="13"/>
      <c r="AU21" s="13"/>
      <c r="AV21" s="13"/>
      <c r="AW21" s="14"/>
      <c r="AX21" s="13">
        <v>1320</v>
      </c>
      <c r="AY21" s="13"/>
      <c r="AZ21" s="14"/>
      <c r="BA21" s="13">
        <v>1330</v>
      </c>
      <c r="BB21" s="14">
        <v>3040</v>
      </c>
      <c r="BC21" s="14">
        <v>19840</v>
      </c>
      <c r="BD21" s="13"/>
      <c r="BE21" s="14">
        <v>14642</v>
      </c>
      <c r="BF21" s="13"/>
      <c r="BG21" s="14">
        <v>1693</v>
      </c>
      <c r="BH21" s="13"/>
      <c r="BI21" s="14">
        <v>469074</v>
      </c>
      <c r="BJ21" s="13"/>
      <c r="BK21" s="13">
        <v>16255</v>
      </c>
      <c r="BL21" s="13"/>
      <c r="BM21" s="13"/>
      <c r="BN21" s="14">
        <v>9108</v>
      </c>
      <c r="BO21" s="15"/>
      <c r="BP21" s="15"/>
      <c r="BQ21" s="16"/>
      <c r="BR21" s="17"/>
      <c r="BS21" s="18">
        <f t="shared" si="1"/>
        <v>238415</v>
      </c>
      <c r="BT21" s="19">
        <f t="shared" si="2"/>
        <v>469074</v>
      </c>
      <c r="BU21" s="19">
        <f t="shared" si="3"/>
        <v>0</v>
      </c>
      <c r="BV21" s="19">
        <f t="shared" si="0"/>
        <v>9108</v>
      </c>
      <c r="BW21" s="19">
        <f t="shared" si="4"/>
        <v>716597</v>
      </c>
      <c r="BX21" s="20">
        <f t="shared" si="5"/>
        <v>33.27044349892617</v>
      </c>
      <c r="BY21" s="21">
        <f t="shared" si="6"/>
        <v>484.8423545331529</v>
      </c>
      <c r="BZ21" s="21">
        <f t="shared" si="7"/>
        <v>161.30920162381597</v>
      </c>
    </row>
    <row r="22" spans="1:78" ht="12.75">
      <c r="A22" s="10" t="s">
        <v>78</v>
      </c>
      <c r="B22" s="11" t="s">
        <v>79</v>
      </c>
      <c r="C22" s="11" t="s">
        <v>140</v>
      </c>
      <c r="D22" s="11" t="s">
        <v>141</v>
      </c>
      <c r="E22" s="11" t="s">
        <v>142</v>
      </c>
      <c r="F22" s="12">
        <v>1132</v>
      </c>
      <c r="G22" s="13"/>
      <c r="H22" s="13"/>
      <c r="I22" s="13"/>
      <c r="J22" s="13"/>
      <c r="K22" s="14">
        <v>578</v>
      </c>
      <c r="L22" s="14">
        <v>28023</v>
      </c>
      <c r="M22" s="13"/>
      <c r="N22" s="13">
        <v>2173</v>
      </c>
      <c r="O22" s="13"/>
      <c r="P22" s="14">
        <v>33310</v>
      </c>
      <c r="Q22" s="13"/>
      <c r="R22" s="13"/>
      <c r="S22" s="13">
        <v>1117</v>
      </c>
      <c r="T22" s="13"/>
      <c r="U22" s="13"/>
      <c r="V22" s="13">
        <v>38</v>
      </c>
      <c r="W22" s="13">
        <v>372</v>
      </c>
      <c r="X22" s="13"/>
      <c r="Y22" s="13"/>
      <c r="Z22" s="13"/>
      <c r="AA22" s="13"/>
      <c r="AB22" s="13"/>
      <c r="AC22" s="13"/>
      <c r="AD22" s="13"/>
      <c r="AE22" s="13"/>
      <c r="AF22" s="13">
        <v>592</v>
      </c>
      <c r="AG22" s="13"/>
      <c r="AH22" s="14">
        <v>41967</v>
      </c>
      <c r="AI22" s="13"/>
      <c r="AJ22" s="13">
        <v>45079</v>
      </c>
      <c r="AK22" s="14">
        <v>745</v>
      </c>
      <c r="AL22" s="13"/>
      <c r="AM22" s="13"/>
      <c r="AN22" s="13"/>
      <c r="AO22" s="13">
        <v>19</v>
      </c>
      <c r="AP22" s="14">
        <v>1200</v>
      </c>
      <c r="AQ22" s="13">
        <v>49</v>
      </c>
      <c r="AR22" s="13"/>
      <c r="AS22" s="13"/>
      <c r="AT22" s="13"/>
      <c r="AU22" s="13"/>
      <c r="AV22" s="13"/>
      <c r="AW22" s="14">
        <v>52</v>
      </c>
      <c r="AX22" s="13"/>
      <c r="AY22" s="13"/>
      <c r="AZ22" s="14"/>
      <c r="BA22" s="13">
        <v>1099</v>
      </c>
      <c r="BB22" s="14">
        <v>850</v>
      </c>
      <c r="BC22" s="14">
        <v>13885</v>
      </c>
      <c r="BD22" s="13"/>
      <c r="BE22" s="14">
        <v>4248</v>
      </c>
      <c r="BF22" s="13"/>
      <c r="BG22" s="14">
        <v>7063</v>
      </c>
      <c r="BH22" s="13"/>
      <c r="BI22" s="14">
        <v>352329</v>
      </c>
      <c r="BJ22" s="13"/>
      <c r="BK22" s="13">
        <v>7189</v>
      </c>
      <c r="BL22" s="13"/>
      <c r="BM22" s="13"/>
      <c r="BN22" s="14">
        <v>13809</v>
      </c>
      <c r="BO22" s="15"/>
      <c r="BP22" s="15"/>
      <c r="BQ22" s="16"/>
      <c r="BR22" s="17"/>
      <c r="BS22" s="18">
        <f t="shared" si="1"/>
        <v>182407</v>
      </c>
      <c r="BT22" s="19">
        <f t="shared" si="2"/>
        <v>352329</v>
      </c>
      <c r="BU22" s="19">
        <f t="shared" si="3"/>
        <v>52</v>
      </c>
      <c r="BV22" s="19">
        <f t="shared" si="0"/>
        <v>13809</v>
      </c>
      <c r="BW22" s="19">
        <f t="shared" si="4"/>
        <v>548597</v>
      </c>
      <c r="BX22" s="20">
        <f t="shared" si="5"/>
        <v>33.24972611953766</v>
      </c>
      <c r="BY22" s="21">
        <f t="shared" si="6"/>
        <v>484.62632508833923</v>
      </c>
      <c r="BZ22" s="21">
        <f t="shared" si="7"/>
        <v>161.136925795053</v>
      </c>
    </row>
    <row r="23" spans="1:78" ht="12.75">
      <c r="A23" s="10" t="s">
        <v>78</v>
      </c>
      <c r="B23" s="11" t="s">
        <v>79</v>
      </c>
      <c r="C23" s="11" t="s">
        <v>143</v>
      </c>
      <c r="D23" s="11" t="s">
        <v>144</v>
      </c>
      <c r="E23" s="11" t="s">
        <v>145</v>
      </c>
      <c r="F23" s="12">
        <v>2157</v>
      </c>
      <c r="G23" s="13"/>
      <c r="H23" s="13"/>
      <c r="I23" s="13"/>
      <c r="J23" s="13"/>
      <c r="K23" s="14">
        <v>264591</v>
      </c>
      <c r="L23" s="14">
        <v>63826</v>
      </c>
      <c r="M23" s="13"/>
      <c r="N23" s="13"/>
      <c r="O23" s="13"/>
      <c r="P23" s="14">
        <v>32275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>
        <v>45847</v>
      </c>
      <c r="AG23" s="13"/>
      <c r="AH23" s="14">
        <v>54874</v>
      </c>
      <c r="AI23" s="13"/>
      <c r="AJ23" s="13"/>
      <c r="AK23" s="14"/>
      <c r="AL23" s="13"/>
      <c r="AM23" s="13"/>
      <c r="AN23" s="13"/>
      <c r="AO23" s="13"/>
      <c r="AP23" s="14"/>
      <c r="AQ23" s="13">
        <v>1040</v>
      </c>
      <c r="AR23" s="13"/>
      <c r="AS23" s="13"/>
      <c r="AT23" s="13"/>
      <c r="AU23" s="13"/>
      <c r="AV23" s="13"/>
      <c r="AW23" s="14"/>
      <c r="AX23" s="13"/>
      <c r="AY23" s="13"/>
      <c r="AZ23" s="14"/>
      <c r="BA23" s="13"/>
      <c r="BB23" s="14"/>
      <c r="BC23" s="14">
        <v>20890</v>
      </c>
      <c r="BD23" s="13"/>
      <c r="BE23" s="14">
        <v>600</v>
      </c>
      <c r="BF23" s="13"/>
      <c r="BG23" s="14">
        <v>4750</v>
      </c>
      <c r="BH23" s="13"/>
      <c r="BI23" s="14">
        <v>804484</v>
      </c>
      <c r="BJ23" s="13"/>
      <c r="BK23" s="13">
        <v>38186</v>
      </c>
      <c r="BL23" s="13"/>
      <c r="BM23" s="13"/>
      <c r="BN23" s="14">
        <v>30830</v>
      </c>
      <c r="BO23" s="15"/>
      <c r="BP23" s="15"/>
      <c r="BQ23" s="16">
        <v>180</v>
      </c>
      <c r="BR23" s="17"/>
      <c r="BS23" s="18">
        <f t="shared" si="1"/>
        <v>488693</v>
      </c>
      <c r="BT23" s="19">
        <f t="shared" si="2"/>
        <v>804484</v>
      </c>
      <c r="BU23" s="19">
        <f t="shared" si="3"/>
        <v>0</v>
      </c>
      <c r="BV23" s="19">
        <f t="shared" si="0"/>
        <v>31010</v>
      </c>
      <c r="BW23" s="19">
        <f t="shared" si="4"/>
        <v>1324187</v>
      </c>
      <c r="BX23" s="20">
        <f t="shared" si="5"/>
        <v>36.90513499981498</v>
      </c>
      <c r="BY23" s="21">
        <f t="shared" si="6"/>
        <v>613.9021789522485</v>
      </c>
      <c r="BZ23" s="21">
        <f t="shared" si="7"/>
        <v>226.56142790913304</v>
      </c>
    </row>
    <row r="24" spans="1:78" ht="12.75">
      <c r="A24" s="10" t="s">
        <v>78</v>
      </c>
      <c r="B24" s="11" t="s">
        <v>79</v>
      </c>
      <c r="C24" s="11" t="s">
        <v>146</v>
      </c>
      <c r="D24" s="11" t="s">
        <v>147</v>
      </c>
      <c r="E24" s="11" t="s">
        <v>148</v>
      </c>
      <c r="F24" s="12">
        <v>2767</v>
      </c>
      <c r="G24" s="13"/>
      <c r="H24" s="13"/>
      <c r="I24" s="13"/>
      <c r="J24" s="13"/>
      <c r="K24" s="14">
        <v>33260</v>
      </c>
      <c r="L24" s="14">
        <v>82420</v>
      </c>
      <c r="M24" s="13"/>
      <c r="N24" s="13">
        <v>14440</v>
      </c>
      <c r="O24" s="13"/>
      <c r="P24" s="14">
        <v>93520</v>
      </c>
      <c r="Q24" s="13"/>
      <c r="R24" s="13"/>
      <c r="S24" s="13">
        <v>5056</v>
      </c>
      <c r="T24" s="13"/>
      <c r="U24" s="13"/>
      <c r="V24" s="13">
        <v>93</v>
      </c>
      <c r="W24" s="13">
        <v>907</v>
      </c>
      <c r="X24" s="13"/>
      <c r="Y24" s="13"/>
      <c r="Z24" s="13"/>
      <c r="AA24" s="13"/>
      <c r="AB24" s="13"/>
      <c r="AC24" s="13"/>
      <c r="AD24" s="13"/>
      <c r="AE24" s="13"/>
      <c r="AF24" s="13">
        <v>1441</v>
      </c>
      <c r="AG24" s="13"/>
      <c r="AH24" s="14">
        <v>137090</v>
      </c>
      <c r="AI24" s="13"/>
      <c r="AJ24" s="13">
        <v>202230</v>
      </c>
      <c r="AK24" s="14">
        <v>1815</v>
      </c>
      <c r="AL24" s="13"/>
      <c r="AM24" s="13"/>
      <c r="AN24" s="13"/>
      <c r="AO24" s="13">
        <v>45</v>
      </c>
      <c r="AP24" s="14">
        <v>8844</v>
      </c>
      <c r="AQ24" s="13">
        <v>120</v>
      </c>
      <c r="AR24" s="13"/>
      <c r="AS24" s="13"/>
      <c r="AT24" s="13"/>
      <c r="AU24" s="13"/>
      <c r="AV24" s="13"/>
      <c r="AW24" s="14">
        <v>125</v>
      </c>
      <c r="AX24" s="13"/>
      <c r="AY24" s="13"/>
      <c r="AZ24" s="14"/>
      <c r="BA24" s="13">
        <v>7096</v>
      </c>
      <c r="BB24" s="14">
        <v>8497</v>
      </c>
      <c r="BC24" s="14">
        <v>22930</v>
      </c>
      <c r="BD24" s="13"/>
      <c r="BE24" s="14">
        <v>11026</v>
      </c>
      <c r="BF24" s="13"/>
      <c r="BG24" s="14">
        <v>79257</v>
      </c>
      <c r="BH24" s="13"/>
      <c r="BI24" s="14">
        <v>698560</v>
      </c>
      <c r="BJ24" s="13"/>
      <c r="BK24" s="13">
        <v>98680</v>
      </c>
      <c r="BL24" s="13"/>
      <c r="BM24" s="13"/>
      <c r="BN24" s="14">
        <v>24070</v>
      </c>
      <c r="BO24" s="15">
        <v>24070</v>
      </c>
      <c r="BP24" s="15"/>
      <c r="BQ24" s="16"/>
      <c r="BR24" s="17"/>
      <c r="BS24" s="18">
        <f t="shared" si="1"/>
        <v>710087</v>
      </c>
      <c r="BT24" s="19">
        <f t="shared" si="2"/>
        <v>698560</v>
      </c>
      <c r="BU24" s="19">
        <f t="shared" si="3"/>
        <v>125</v>
      </c>
      <c r="BV24" s="19">
        <f t="shared" si="0"/>
        <v>24070</v>
      </c>
      <c r="BW24" s="19">
        <f t="shared" si="4"/>
        <v>1432842</v>
      </c>
      <c r="BX24" s="20">
        <f t="shared" si="5"/>
        <v>49.55794148971066</v>
      </c>
      <c r="BY24" s="21">
        <f t="shared" si="6"/>
        <v>517.832309360318</v>
      </c>
      <c r="BZ24" s="21">
        <f t="shared" si="7"/>
        <v>256.6270328876039</v>
      </c>
    </row>
    <row r="25" spans="1:78" ht="12.75">
      <c r="A25" s="10" t="s">
        <v>78</v>
      </c>
      <c r="B25" s="11" t="s">
        <v>79</v>
      </c>
      <c r="C25" s="11" t="s">
        <v>149</v>
      </c>
      <c r="D25" s="11" t="s">
        <v>150</v>
      </c>
      <c r="E25" s="11" t="s">
        <v>151</v>
      </c>
      <c r="F25" s="12">
        <v>677</v>
      </c>
      <c r="G25" s="13"/>
      <c r="H25" s="13"/>
      <c r="I25" s="13"/>
      <c r="J25" s="13"/>
      <c r="K25" s="14">
        <v>343</v>
      </c>
      <c r="L25" s="14">
        <v>16635</v>
      </c>
      <c r="M25" s="13"/>
      <c r="N25" s="13">
        <v>1290</v>
      </c>
      <c r="O25" s="13"/>
      <c r="P25" s="14">
        <v>19981</v>
      </c>
      <c r="Q25" s="13"/>
      <c r="R25" s="13"/>
      <c r="S25" s="13">
        <v>663</v>
      </c>
      <c r="T25" s="13"/>
      <c r="U25" s="13"/>
      <c r="V25" s="13">
        <v>23</v>
      </c>
      <c r="W25" s="13">
        <v>221</v>
      </c>
      <c r="X25" s="13"/>
      <c r="Y25" s="13"/>
      <c r="Z25" s="13"/>
      <c r="AA25" s="13"/>
      <c r="AB25" s="13"/>
      <c r="AC25" s="13"/>
      <c r="AD25" s="13"/>
      <c r="AE25" s="13"/>
      <c r="AF25" s="13">
        <v>351</v>
      </c>
      <c r="AG25" s="13"/>
      <c r="AH25" s="14">
        <v>24913</v>
      </c>
      <c r="AI25" s="13"/>
      <c r="AJ25" s="13">
        <v>26761</v>
      </c>
      <c r="AK25" s="14">
        <v>442</v>
      </c>
      <c r="AL25" s="13"/>
      <c r="AM25" s="13"/>
      <c r="AN25" s="13"/>
      <c r="AO25" s="13">
        <v>11</v>
      </c>
      <c r="AP25" s="14">
        <v>712</v>
      </c>
      <c r="AQ25" s="13">
        <v>29</v>
      </c>
      <c r="AR25" s="13"/>
      <c r="AS25" s="13"/>
      <c r="AT25" s="13"/>
      <c r="AU25" s="13"/>
      <c r="AV25" s="13"/>
      <c r="AW25" s="14">
        <v>31</v>
      </c>
      <c r="AX25" s="13"/>
      <c r="AY25" s="13"/>
      <c r="AZ25" s="14"/>
      <c r="BA25" s="13">
        <v>652</v>
      </c>
      <c r="BB25" s="14">
        <v>505</v>
      </c>
      <c r="BC25" s="14">
        <v>8243</v>
      </c>
      <c r="BD25" s="13"/>
      <c r="BE25" s="14">
        <v>2522</v>
      </c>
      <c r="BF25" s="13"/>
      <c r="BG25" s="14">
        <v>4192</v>
      </c>
      <c r="BH25" s="13"/>
      <c r="BI25" s="14">
        <v>209156</v>
      </c>
      <c r="BJ25" s="13"/>
      <c r="BK25" s="13">
        <v>4268</v>
      </c>
      <c r="BL25" s="13"/>
      <c r="BM25" s="13"/>
      <c r="BN25" s="14">
        <v>8197</v>
      </c>
      <c r="BO25" s="15"/>
      <c r="BP25" s="15"/>
      <c r="BQ25" s="16"/>
      <c r="BR25" s="17"/>
      <c r="BS25" s="18">
        <f t="shared" si="1"/>
        <v>108489</v>
      </c>
      <c r="BT25" s="19">
        <f t="shared" si="2"/>
        <v>209156</v>
      </c>
      <c r="BU25" s="19">
        <f t="shared" si="3"/>
        <v>31</v>
      </c>
      <c r="BV25" s="19">
        <f t="shared" si="0"/>
        <v>8197</v>
      </c>
      <c r="BW25" s="19">
        <f t="shared" si="4"/>
        <v>325873</v>
      </c>
      <c r="BX25" s="20">
        <f t="shared" si="5"/>
        <v>33.29180386224081</v>
      </c>
      <c r="BY25" s="21">
        <f t="shared" si="6"/>
        <v>481.34859675036927</v>
      </c>
      <c r="BZ25" s="21">
        <f t="shared" si="7"/>
        <v>160.2496307237814</v>
      </c>
    </row>
    <row r="26" spans="1:78" ht="12.75">
      <c r="A26" s="10" t="s">
        <v>78</v>
      </c>
      <c r="B26" s="11" t="s">
        <v>79</v>
      </c>
      <c r="C26" s="11" t="s">
        <v>152</v>
      </c>
      <c r="D26" s="11" t="s">
        <v>153</v>
      </c>
      <c r="E26" s="11" t="s">
        <v>154</v>
      </c>
      <c r="F26" s="12">
        <v>1714</v>
      </c>
      <c r="G26" s="13"/>
      <c r="H26" s="13"/>
      <c r="I26" s="13"/>
      <c r="J26" s="13"/>
      <c r="K26" s="14">
        <v>202254</v>
      </c>
      <c r="L26" s="14">
        <v>30669</v>
      </c>
      <c r="M26" s="13"/>
      <c r="N26" s="13"/>
      <c r="O26" s="13"/>
      <c r="P26" s="14">
        <v>18685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>
        <v>35601</v>
      </c>
      <c r="AG26" s="13"/>
      <c r="AH26" s="14">
        <v>37688</v>
      </c>
      <c r="AI26" s="13"/>
      <c r="AJ26" s="13"/>
      <c r="AK26" s="14"/>
      <c r="AL26" s="13"/>
      <c r="AM26" s="13"/>
      <c r="AN26" s="13"/>
      <c r="AO26" s="13"/>
      <c r="AP26" s="14"/>
      <c r="AQ26" s="13"/>
      <c r="AR26" s="13"/>
      <c r="AS26" s="13"/>
      <c r="AT26" s="13"/>
      <c r="AU26" s="13"/>
      <c r="AV26" s="13"/>
      <c r="AW26" s="14"/>
      <c r="AX26" s="13"/>
      <c r="AY26" s="13"/>
      <c r="AZ26" s="14"/>
      <c r="BA26" s="13"/>
      <c r="BB26" s="14"/>
      <c r="BC26" s="14">
        <v>5470</v>
      </c>
      <c r="BD26" s="13"/>
      <c r="BE26" s="14">
        <v>3340</v>
      </c>
      <c r="BF26" s="13"/>
      <c r="BG26" s="14">
        <v>3480</v>
      </c>
      <c r="BH26" s="13"/>
      <c r="BI26" s="14">
        <v>543482</v>
      </c>
      <c r="BJ26" s="13"/>
      <c r="BK26" s="13">
        <v>32354</v>
      </c>
      <c r="BL26" s="13"/>
      <c r="BM26" s="13"/>
      <c r="BN26" s="14">
        <v>3190</v>
      </c>
      <c r="BO26" s="15"/>
      <c r="BP26" s="15"/>
      <c r="BQ26" s="16">
        <v>100</v>
      </c>
      <c r="BR26" s="17"/>
      <c r="BS26" s="18">
        <f t="shared" si="1"/>
        <v>337187</v>
      </c>
      <c r="BT26" s="19">
        <f t="shared" si="2"/>
        <v>543482</v>
      </c>
      <c r="BU26" s="19">
        <f t="shared" si="3"/>
        <v>0</v>
      </c>
      <c r="BV26" s="19">
        <f t="shared" si="0"/>
        <v>3290</v>
      </c>
      <c r="BW26" s="19">
        <f t="shared" si="4"/>
        <v>883959</v>
      </c>
      <c r="BX26" s="20">
        <f t="shared" si="5"/>
        <v>38.14509496481172</v>
      </c>
      <c r="BY26" s="21">
        <f t="shared" si="6"/>
        <v>515.7287047841307</v>
      </c>
      <c r="BZ26" s="21">
        <f t="shared" si="7"/>
        <v>196.72520420070012</v>
      </c>
    </row>
    <row r="27" spans="1:78" ht="12.75">
      <c r="A27" s="10" t="s">
        <v>78</v>
      </c>
      <c r="B27" s="11" t="s">
        <v>79</v>
      </c>
      <c r="C27" s="11" t="s">
        <v>155</v>
      </c>
      <c r="D27" s="11" t="s">
        <v>156</v>
      </c>
      <c r="E27" s="11" t="s">
        <v>157</v>
      </c>
      <c r="F27" s="12">
        <v>1227</v>
      </c>
      <c r="G27" s="13"/>
      <c r="H27" s="13"/>
      <c r="I27" s="13"/>
      <c r="J27" s="13"/>
      <c r="K27" s="14">
        <v>630</v>
      </c>
      <c r="L27" s="14">
        <v>30572</v>
      </c>
      <c r="M27" s="13"/>
      <c r="N27" s="13">
        <v>2371</v>
      </c>
      <c r="O27" s="13"/>
      <c r="P27" s="14">
        <v>36351</v>
      </c>
      <c r="Q27" s="13"/>
      <c r="R27" s="13"/>
      <c r="S27" s="13">
        <v>1219</v>
      </c>
      <c r="T27" s="13"/>
      <c r="U27" s="13"/>
      <c r="V27" s="13">
        <v>42</v>
      </c>
      <c r="W27" s="13">
        <v>406</v>
      </c>
      <c r="X27" s="13"/>
      <c r="Y27" s="13"/>
      <c r="Z27" s="13"/>
      <c r="AA27" s="13"/>
      <c r="AB27" s="13"/>
      <c r="AC27" s="13"/>
      <c r="AD27" s="13"/>
      <c r="AE27" s="13"/>
      <c r="AF27" s="13">
        <v>646</v>
      </c>
      <c r="AG27" s="13"/>
      <c r="AH27" s="14">
        <v>45786</v>
      </c>
      <c r="AI27" s="13"/>
      <c r="AJ27" s="13">
        <v>49181</v>
      </c>
      <c r="AK27" s="14">
        <v>813</v>
      </c>
      <c r="AL27" s="13"/>
      <c r="AM27" s="13"/>
      <c r="AN27" s="13"/>
      <c r="AO27" s="13">
        <v>20</v>
      </c>
      <c r="AP27" s="14">
        <v>1309</v>
      </c>
      <c r="AQ27" s="13">
        <v>54</v>
      </c>
      <c r="AR27" s="13"/>
      <c r="AS27" s="13"/>
      <c r="AT27" s="13"/>
      <c r="AU27" s="13"/>
      <c r="AV27" s="13"/>
      <c r="AW27" s="14">
        <v>56</v>
      </c>
      <c r="AX27" s="13"/>
      <c r="AY27" s="13"/>
      <c r="AZ27" s="14"/>
      <c r="BA27" s="13">
        <v>1199</v>
      </c>
      <c r="BB27" s="14">
        <v>927</v>
      </c>
      <c r="BC27" s="14">
        <v>15149</v>
      </c>
      <c r="BD27" s="13"/>
      <c r="BE27" s="14">
        <v>4635</v>
      </c>
      <c r="BF27" s="13"/>
      <c r="BG27" s="14">
        <v>7705</v>
      </c>
      <c r="BH27" s="13"/>
      <c r="BI27" s="14">
        <v>384387</v>
      </c>
      <c r="BJ27" s="13"/>
      <c r="BK27" s="13">
        <v>7843</v>
      </c>
      <c r="BL27" s="13"/>
      <c r="BM27" s="13"/>
      <c r="BN27" s="14">
        <v>15065</v>
      </c>
      <c r="BO27" s="15"/>
      <c r="BP27" s="15"/>
      <c r="BQ27" s="16"/>
      <c r="BR27" s="17"/>
      <c r="BS27" s="18">
        <f t="shared" si="1"/>
        <v>199015</v>
      </c>
      <c r="BT27" s="19">
        <f t="shared" si="2"/>
        <v>384387</v>
      </c>
      <c r="BU27" s="19">
        <f t="shared" si="3"/>
        <v>56</v>
      </c>
      <c r="BV27" s="19">
        <f t="shared" si="0"/>
        <v>15065</v>
      </c>
      <c r="BW27" s="19">
        <f t="shared" si="4"/>
        <v>598523</v>
      </c>
      <c r="BX27" s="20">
        <f t="shared" si="5"/>
        <v>33.25101959323201</v>
      </c>
      <c r="BY27" s="21">
        <f t="shared" si="6"/>
        <v>487.79380603096985</v>
      </c>
      <c r="BZ27" s="21">
        <f t="shared" si="7"/>
        <v>162.1964140179299</v>
      </c>
    </row>
    <row r="28" spans="1:78" ht="12.75">
      <c r="A28" s="10" t="s">
        <v>78</v>
      </c>
      <c r="B28" s="11" t="s">
        <v>79</v>
      </c>
      <c r="C28" s="11" t="s">
        <v>158</v>
      </c>
      <c r="D28" s="11" t="s">
        <v>159</v>
      </c>
      <c r="E28" s="11" t="s">
        <v>160</v>
      </c>
      <c r="F28" s="12">
        <v>1246</v>
      </c>
      <c r="G28" s="13"/>
      <c r="H28" s="13"/>
      <c r="I28" s="13"/>
      <c r="J28" s="13"/>
      <c r="K28" s="14">
        <v>636</v>
      </c>
      <c r="L28" s="14">
        <v>30845</v>
      </c>
      <c r="M28" s="13"/>
      <c r="N28" s="13">
        <v>2392</v>
      </c>
      <c r="O28" s="13"/>
      <c r="P28" s="14">
        <v>35565</v>
      </c>
      <c r="Q28" s="13"/>
      <c r="R28" s="13"/>
      <c r="S28" s="13">
        <v>1230</v>
      </c>
      <c r="T28" s="13"/>
      <c r="U28" s="13"/>
      <c r="V28" s="13">
        <v>42</v>
      </c>
      <c r="W28" s="13">
        <v>410</v>
      </c>
      <c r="X28" s="13"/>
      <c r="Y28" s="13"/>
      <c r="Z28" s="13"/>
      <c r="AA28" s="13"/>
      <c r="AB28" s="13"/>
      <c r="AC28" s="13"/>
      <c r="AD28" s="13"/>
      <c r="AE28" s="13"/>
      <c r="AF28" s="13">
        <v>651</v>
      </c>
      <c r="AG28" s="13"/>
      <c r="AH28" s="14">
        <v>46193</v>
      </c>
      <c r="AI28" s="13"/>
      <c r="AJ28" s="13">
        <v>49619</v>
      </c>
      <c r="AK28" s="14">
        <v>820</v>
      </c>
      <c r="AL28" s="13"/>
      <c r="AM28" s="13"/>
      <c r="AN28" s="13"/>
      <c r="AO28" s="13">
        <v>21</v>
      </c>
      <c r="AP28" s="14">
        <v>1321</v>
      </c>
      <c r="AQ28" s="13">
        <v>54</v>
      </c>
      <c r="AR28" s="13"/>
      <c r="AS28" s="13"/>
      <c r="AT28" s="13"/>
      <c r="AU28" s="13"/>
      <c r="AV28" s="13"/>
      <c r="AW28" s="14">
        <v>57</v>
      </c>
      <c r="AX28" s="13"/>
      <c r="AY28" s="13"/>
      <c r="AZ28" s="14"/>
      <c r="BA28" s="13">
        <v>1209</v>
      </c>
      <c r="BB28" s="14">
        <v>935</v>
      </c>
      <c r="BC28" s="14">
        <v>15285</v>
      </c>
      <c r="BD28" s="13"/>
      <c r="BE28" s="14">
        <v>4676</v>
      </c>
      <c r="BF28" s="13"/>
      <c r="BG28" s="14">
        <v>7773</v>
      </c>
      <c r="BH28" s="13"/>
      <c r="BI28" s="14">
        <v>387811</v>
      </c>
      <c r="BJ28" s="13"/>
      <c r="BK28" s="13">
        <v>7913</v>
      </c>
      <c r="BL28" s="13"/>
      <c r="BM28" s="13"/>
      <c r="BN28" s="14">
        <v>15199</v>
      </c>
      <c r="BO28" s="15"/>
      <c r="BP28" s="15"/>
      <c r="BQ28" s="16"/>
      <c r="BR28" s="17"/>
      <c r="BS28" s="18">
        <f t="shared" si="1"/>
        <v>199677</v>
      </c>
      <c r="BT28" s="19">
        <f t="shared" si="2"/>
        <v>387811</v>
      </c>
      <c r="BU28" s="19">
        <f t="shared" si="3"/>
        <v>57</v>
      </c>
      <c r="BV28" s="19">
        <f t="shared" si="0"/>
        <v>15199</v>
      </c>
      <c r="BW28" s="19">
        <f t="shared" si="4"/>
        <v>602744</v>
      </c>
      <c r="BX28" s="20">
        <f t="shared" si="5"/>
        <v>33.127994637856204</v>
      </c>
      <c r="BY28" s="21">
        <f t="shared" si="6"/>
        <v>483.74317817014446</v>
      </c>
      <c r="BZ28" s="21">
        <f t="shared" si="7"/>
        <v>160.25441412520064</v>
      </c>
    </row>
    <row r="29" spans="1:78" ht="12.75">
      <c r="A29" s="10" t="s">
        <v>78</v>
      </c>
      <c r="B29" s="11" t="s">
        <v>79</v>
      </c>
      <c r="C29" s="11" t="s">
        <v>161</v>
      </c>
      <c r="D29" s="11" t="s">
        <v>162</v>
      </c>
      <c r="E29" s="11" t="s">
        <v>163</v>
      </c>
      <c r="F29" s="12">
        <v>6716</v>
      </c>
      <c r="G29" s="13"/>
      <c r="H29" s="13"/>
      <c r="I29" s="13"/>
      <c r="J29" s="13"/>
      <c r="K29" s="14">
        <v>1034710</v>
      </c>
      <c r="L29" s="14">
        <v>321629</v>
      </c>
      <c r="M29" s="13">
        <v>12370</v>
      </c>
      <c r="N29" s="13">
        <v>1735</v>
      </c>
      <c r="O29" s="13"/>
      <c r="P29" s="14">
        <v>85129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>
        <v>140323</v>
      </c>
      <c r="AG29" s="13"/>
      <c r="AH29" s="14">
        <v>127276</v>
      </c>
      <c r="AI29" s="13"/>
      <c r="AJ29" s="13">
        <v>131220</v>
      </c>
      <c r="AK29" s="14">
        <v>9914</v>
      </c>
      <c r="AL29" s="13"/>
      <c r="AM29" s="13"/>
      <c r="AN29" s="13"/>
      <c r="AO29" s="13"/>
      <c r="AP29" s="14"/>
      <c r="AQ29" s="13">
        <v>765</v>
      </c>
      <c r="AR29" s="13"/>
      <c r="AS29" s="13"/>
      <c r="AT29" s="13"/>
      <c r="AU29" s="13"/>
      <c r="AV29" s="13"/>
      <c r="AW29" s="14"/>
      <c r="AX29" s="13"/>
      <c r="AY29" s="13"/>
      <c r="AZ29" s="14"/>
      <c r="BA29" s="13"/>
      <c r="BB29" s="14"/>
      <c r="BC29" s="14">
        <v>89240</v>
      </c>
      <c r="BD29" s="13"/>
      <c r="BE29" s="14">
        <v>4700</v>
      </c>
      <c r="BF29" s="13"/>
      <c r="BG29" s="14">
        <v>51190</v>
      </c>
      <c r="BH29" s="13"/>
      <c r="BI29" s="14">
        <v>2200710</v>
      </c>
      <c r="BJ29" s="13"/>
      <c r="BK29" s="13">
        <v>155620</v>
      </c>
      <c r="BL29" s="13"/>
      <c r="BM29" s="13"/>
      <c r="BN29" s="14">
        <v>18130</v>
      </c>
      <c r="BO29" s="15"/>
      <c r="BP29" s="15"/>
      <c r="BQ29" s="16"/>
      <c r="BR29" s="17"/>
      <c r="BS29" s="18">
        <f t="shared" si="1"/>
        <v>2010201</v>
      </c>
      <c r="BT29" s="19">
        <f t="shared" si="2"/>
        <v>2200710</v>
      </c>
      <c r="BU29" s="19">
        <f t="shared" si="3"/>
        <v>0</v>
      </c>
      <c r="BV29" s="19">
        <f t="shared" si="0"/>
        <v>18130</v>
      </c>
      <c r="BW29" s="19">
        <f t="shared" si="4"/>
        <v>4229041</v>
      </c>
      <c r="BX29" s="20">
        <f t="shared" si="5"/>
        <v>47.53325872224932</v>
      </c>
      <c r="BY29" s="21">
        <f t="shared" si="6"/>
        <v>629.6963966646814</v>
      </c>
      <c r="BZ29" s="21">
        <f t="shared" si="7"/>
        <v>299.3152173913044</v>
      </c>
    </row>
    <row r="30" spans="1:78" ht="12.75">
      <c r="A30" s="10" t="s">
        <v>78</v>
      </c>
      <c r="B30" s="11" t="s">
        <v>79</v>
      </c>
      <c r="C30" s="11" t="s">
        <v>79</v>
      </c>
      <c r="D30" s="11" t="s">
        <v>164</v>
      </c>
      <c r="E30" s="11" t="s">
        <v>165</v>
      </c>
      <c r="F30" s="12">
        <v>732</v>
      </c>
      <c r="G30" s="13"/>
      <c r="H30" s="13"/>
      <c r="I30" s="13"/>
      <c r="J30" s="13"/>
      <c r="K30" s="14"/>
      <c r="L30" s="14">
        <v>14553</v>
      </c>
      <c r="M30" s="13"/>
      <c r="N30" s="13"/>
      <c r="O30" s="13"/>
      <c r="P30" s="14">
        <v>23940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>
        <v>26162</v>
      </c>
      <c r="AI30" s="13"/>
      <c r="AJ30" s="13">
        <v>23769</v>
      </c>
      <c r="AK30" s="14"/>
      <c r="AL30" s="13"/>
      <c r="AM30" s="13"/>
      <c r="AN30" s="13"/>
      <c r="AO30" s="13"/>
      <c r="AP30" s="14"/>
      <c r="AQ30" s="13"/>
      <c r="AR30" s="13"/>
      <c r="AS30" s="13"/>
      <c r="AT30" s="13"/>
      <c r="AU30" s="13"/>
      <c r="AV30" s="13"/>
      <c r="AW30" s="14"/>
      <c r="AX30" s="13"/>
      <c r="AY30" s="13"/>
      <c r="AZ30" s="14"/>
      <c r="BA30" s="13"/>
      <c r="BB30" s="14"/>
      <c r="BC30" s="14"/>
      <c r="BD30" s="13"/>
      <c r="BE30" s="14"/>
      <c r="BF30" s="13"/>
      <c r="BG30" s="14">
        <v>887</v>
      </c>
      <c r="BH30" s="13"/>
      <c r="BI30" s="14">
        <v>245705</v>
      </c>
      <c r="BJ30" s="13"/>
      <c r="BK30" s="13">
        <v>8515</v>
      </c>
      <c r="BL30" s="13"/>
      <c r="BM30" s="13"/>
      <c r="BN30" s="14">
        <v>7459</v>
      </c>
      <c r="BO30" s="15"/>
      <c r="BP30" s="15"/>
      <c r="BQ30" s="16"/>
      <c r="BR30" s="17"/>
      <c r="BS30" s="18">
        <f t="shared" si="1"/>
        <v>89311</v>
      </c>
      <c r="BT30" s="19">
        <f t="shared" si="2"/>
        <v>245705</v>
      </c>
      <c r="BU30" s="19">
        <f t="shared" si="3"/>
        <v>0</v>
      </c>
      <c r="BV30" s="19">
        <f t="shared" si="0"/>
        <v>7459</v>
      </c>
      <c r="BW30" s="19">
        <f t="shared" si="4"/>
        <v>342475</v>
      </c>
      <c r="BX30" s="20">
        <f t="shared" si="5"/>
        <v>26.078107891086937</v>
      </c>
      <c r="BY30" s="21">
        <f t="shared" si="6"/>
        <v>467.8620218579235</v>
      </c>
      <c r="BZ30" s="21">
        <f t="shared" si="7"/>
        <v>122.00956284153006</v>
      </c>
    </row>
    <row r="31" spans="1:78" ht="12.75">
      <c r="A31" s="10" t="s">
        <v>78</v>
      </c>
      <c r="B31" s="11" t="s">
        <v>79</v>
      </c>
      <c r="C31" s="11" t="s">
        <v>166</v>
      </c>
      <c r="D31" s="11" t="s">
        <v>167</v>
      </c>
      <c r="E31" s="11" t="s">
        <v>168</v>
      </c>
      <c r="F31" s="12">
        <v>94799</v>
      </c>
      <c r="G31" s="13"/>
      <c r="H31" s="13"/>
      <c r="I31" s="13"/>
      <c r="J31" s="13"/>
      <c r="K31" s="14">
        <v>5633705</v>
      </c>
      <c r="L31" s="14">
        <v>1654241</v>
      </c>
      <c r="M31" s="13">
        <v>160740</v>
      </c>
      <c r="N31" s="13">
        <v>150557</v>
      </c>
      <c r="O31" s="13"/>
      <c r="P31" s="14">
        <v>2450519</v>
      </c>
      <c r="Q31" s="13"/>
      <c r="R31" s="13"/>
      <c r="S31" s="13">
        <v>16340</v>
      </c>
      <c r="T31" s="13"/>
      <c r="U31" s="13"/>
      <c r="V31" s="13">
        <v>24100</v>
      </c>
      <c r="W31" s="13"/>
      <c r="X31" s="13"/>
      <c r="Y31" s="13"/>
      <c r="Z31" s="13"/>
      <c r="AA31" s="13"/>
      <c r="AB31" s="13"/>
      <c r="AC31" s="13"/>
      <c r="AD31" s="13">
        <v>123140</v>
      </c>
      <c r="AE31" s="13"/>
      <c r="AF31" s="13">
        <v>4376075</v>
      </c>
      <c r="AG31" s="13"/>
      <c r="AH31" s="14">
        <v>4375247</v>
      </c>
      <c r="AI31" s="13">
        <v>11140</v>
      </c>
      <c r="AJ31" s="13">
        <v>2980292</v>
      </c>
      <c r="AK31" s="14">
        <v>175049</v>
      </c>
      <c r="AL31" s="13"/>
      <c r="AM31" s="13"/>
      <c r="AN31" s="13"/>
      <c r="AO31" s="13">
        <v>7730</v>
      </c>
      <c r="AP31" s="14">
        <v>176120</v>
      </c>
      <c r="AQ31" s="13">
        <v>55115</v>
      </c>
      <c r="AR31" s="13">
        <v>5900</v>
      </c>
      <c r="AS31" s="13">
        <v>1774</v>
      </c>
      <c r="AT31" s="13"/>
      <c r="AU31" s="13"/>
      <c r="AV31" s="13"/>
      <c r="AW31" s="14">
        <v>7535</v>
      </c>
      <c r="AX31" s="13">
        <v>35528</v>
      </c>
      <c r="AY31" s="13"/>
      <c r="AZ31" s="14">
        <v>8091</v>
      </c>
      <c r="BA31" s="13">
        <v>188560</v>
      </c>
      <c r="BB31" s="14">
        <v>232270</v>
      </c>
      <c r="BC31" s="14">
        <v>6154600</v>
      </c>
      <c r="BD31" s="13"/>
      <c r="BE31" s="14">
        <v>475770</v>
      </c>
      <c r="BF31" s="13"/>
      <c r="BG31" s="14">
        <v>1213750</v>
      </c>
      <c r="BH31" s="13"/>
      <c r="BI31" s="14">
        <v>36285920</v>
      </c>
      <c r="BJ31" s="13">
        <v>15160</v>
      </c>
      <c r="BK31" s="13">
        <v>4337450</v>
      </c>
      <c r="BL31" s="13"/>
      <c r="BM31" s="13"/>
      <c r="BN31" s="14">
        <v>539310</v>
      </c>
      <c r="BO31" s="15"/>
      <c r="BP31" s="15"/>
      <c r="BQ31" s="16">
        <v>0</v>
      </c>
      <c r="BR31" s="17">
        <v>10860</v>
      </c>
      <c r="BS31" s="18">
        <f t="shared" si="1"/>
        <v>30676488</v>
      </c>
      <c r="BT31" s="19">
        <f>BI31</f>
        <v>36285920</v>
      </c>
      <c r="BU31" s="19">
        <f t="shared" si="3"/>
        <v>17400</v>
      </c>
      <c r="BV31" s="19">
        <f t="shared" si="0"/>
        <v>554470</v>
      </c>
      <c r="BW31" s="19">
        <f>BS31+BT31+BU31+BV31</f>
        <v>67534278</v>
      </c>
      <c r="BX31" s="20">
        <f>BS31/BW31*100</f>
        <v>45.42358178464572</v>
      </c>
      <c r="BY31" s="21">
        <f t="shared" si="6"/>
        <v>712.3944134431798</v>
      </c>
      <c r="BZ31" s="21">
        <f t="shared" si="7"/>
        <v>323.5950590196099</v>
      </c>
    </row>
    <row r="32" spans="1:78" ht="12.75">
      <c r="A32" s="10" t="s">
        <v>78</v>
      </c>
      <c r="B32" s="11" t="s">
        <v>79</v>
      </c>
      <c r="C32" s="11" t="s">
        <v>169</v>
      </c>
      <c r="D32" s="11" t="s">
        <v>170</v>
      </c>
      <c r="E32" s="11" t="s">
        <v>171</v>
      </c>
      <c r="F32" s="12">
        <v>2937</v>
      </c>
      <c r="G32" s="13"/>
      <c r="H32" s="13"/>
      <c r="I32" s="13"/>
      <c r="J32" s="13"/>
      <c r="K32" s="14">
        <v>47697</v>
      </c>
      <c r="L32" s="14">
        <v>44876</v>
      </c>
      <c r="M32" s="13"/>
      <c r="N32" s="13"/>
      <c r="O32" s="13"/>
      <c r="P32" s="14">
        <v>34140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>
        <v>20123</v>
      </c>
      <c r="AI32" s="13"/>
      <c r="AJ32" s="13"/>
      <c r="AK32" s="14">
        <v>6616</v>
      </c>
      <c r="AL32" s="13"/>
      <c r="AM32" s="13"/>
      <c r="AN32" s="13"/>
      <c r="AO32" s="13"/>
      <c r="AP32" s="14"/>
      <c r="AQ32" s="13"/>
      <c r="AR32" s="13"/>
      <c r="AS32" s="13"/>
      <c r="AT32" s="13"/>
      <c r="AU32" s="13"/>
      <c r="AV32" s="13"/>
      <c r="AW32" s="14"/>
      <c r="AX32" s="13"/>
      <c r="AY32" s="13"/>
      <c r="AZ32" s="14"/>
      <c r="BA32" s="13"/>
      <c r="BB32" s="14"/>
      <c r="BC32" s="14"/>
      <c r="BD32" s="13"/>
      <c r="BE32" s="14"/>
      <c r="BF32" s="13"/>
      <c r="BG32" s="14">
        <v>115660</v>
      </c>
      <c r="BH32" s="13"/>
      <c r="BI32" s="14">
        <v>999830</v>
      </c>
      <c r="BJ32" s="13"/>
      <c r="BK32" s="13"/>
      <c r="BL32" s="13"/>
      <c r="BM32" s="13"/>
      <c r="BN32" s="14">
        <v>54020</v>
      </c>
      <c r="BO32" s="15"/>
      <c r="BP32" s="15"/>
      <c r="BQ32" s="16">
        <v>160</v>
      </c>
      <c r="BR32" s="17"/>
      <c r="BS32" s="18">
        <f t="shared" si="1"/>
        <v>269112</v>
      </c>
      <c r="BT32" s="19">
        <f t="shared" si="2"/>
        <v>999830</v>
      </c>
      <c r="BU32" s="19">
        <f t="shared" si="3"/>
        <v>0</v>
      </c>
      <c r="BV32" s="19">
        <f t="shared" si="0"/>
        <v>54180</v>
      </c>
      <c r="BW32" s="19">
        <f t="shared" si="4"/>
        <v>1323122</v>
      </c>
      <c r="BX32" s="20">
        <f t="shared" si="5"/>
        <v>20.3391675144091</v>
      </c>
      <c r="BY32" s="21">
        <f t="shared" si="6"/>
        <v>450.50119169220295</v>
      </c>
      <c r="BZ32" s="21">
        <f t="shared" si="7"/>
        <v>91.62819203268641</v>
      </c>
    </row>
    <row r="33" spans="1:78" ht="12.75">
      <c r="A33" s="10" t="s">
        <v>78</v>
      </c>
      <c r="B33" s="11" t="s">
        <v>79</v>
      </c>
      <c r="C33" s="11" t="s">
        <v>172</v>
      </c>
      <c r="D33" s="11" t="s">
        <v>173</v>
      </c>
      <c r="E33" s="11" t="s">
        <v>174</v>
      </c>
      <c r="F33" s="12">
        <v>2115</v>
      </c>
      <c r="G33" s="13"/>
      <c r="H33" s="13"/>
      <c r="I33" s="13"/>
      <c r="J33" s="13"/>
      <c r="K33" s="14">
        <v>59528</v>
      </c>
      <c r="L33" s="14">
        <v>52356</v>
      </c>
      <c r="M33" s="13"/>
      <c r="N33" s="13">
        <v>4060</v>
      </c>
      <c r="O33" s="13"/>
      <c r="P33" s="14">
        <v>61869</v>
      </c>
      <c r="Q33" s="13"/>
      <c r="R33" s="13"/>
      <c r="S33" s="13">
        <v>2088</v>
      </c>
      <c r="T33" s="13"/>
      <c r="U33" s="13"/>
      <c r="V33" s="13">
        <v>72</v>
      </c>
      <c r="W33" s="13">
        <v>695</v>
      </c>
      <c r="X33" s="13"/>
      <c r="Y33" s="13"/>
      <c r="Z33" s="13"/>
      <c r="AA33" s="13"/>
      <c r="AB33" s="13"/>
      <c r="AC33" s="13"/>
      <c r="AD33" s="13"/>
      <c r="AE33" s="13"/>
      <c r="AF33" s="13">
        <v>1105</v>
      </c>
      <c r="AG33" s="13"/>
      <c r="AH33" s="14">
        <v>78410</v>
      </c>
      <c r="AI33" s="13"/>
      <c r="AJ33" s="13">
        <v>84224</v>
      </c>
      <c r="AK33" s="14">
        <v>1392</v>
      </c>
      <c r="AL33" s="13"/>
      <c r="AM33" s="13"/>
      <c r="AN33" s="13"/>
      <c r="AO33" s="13">
        <v>35</v>
      </c>
      <c r="AP33" s="14">
        <v>2242</v>
      </c>
      <c r="AQ33" s="13">
        <v>92</v>
      </c>
      <c r="AR33" s="13"/>
      <c r="AS33" s="13"/>
      <c r="AT33" s="13"/>
      <c r="AU33" s="13"/>
      <c r="AV33" s="13"/>
      <c r="AW33" s="14">
        <v>96</v>
      </c>
      <c r="AX33" s="13"/>
      <c r="AY33" s="13"/>
      <c r="AZ33" s="14"/>
      <c r="BA33" s="13">
        <v>2052</v>
      </c>
      <c r="BB33" s="14">
        <v>1588</v>
      </c>
      <c r="BC33" s="14">
        <v>25943</v>
      </c>
      <c r="BD33" s="13"/>
      <c r="BE33" s="14">
        <v>7937</v>
      </c>
      <c r="BF33" s="13"/>
      <c r="BG33" s="14">
        <v>13195</v>
      </c>
      <c r="BH33" s="13"/>
      <c r="BI33" s="14">
        <v>658282</v>
      </c>
      <c r="BJ33" s="13"/>
      <c r="BK33" s="13">
        <v>13432</v>
      </c>
      <c r="BL33" s="13"/>
      <c r="BM33" s="13"/>
      <c r="BN33" s="14">
        <v>25800</v>
      </c>
      <c r="BO33" s="15"/>
      <c r="BP33" s="15"/>
      <c r="BQ33" s="16"/>
      <c r="BR33" s="17"/>
      <c r="BS33" s="18">
        <f t="shared" si="1"/>
        <v>398883</v>
      </c>
      <c r="BT33" s="19">
        <f t="shared" si="2"/>
        <v>658282</v>
      </c>
      <c r="BU33" s="19">
        <f t="shared" si="3"/>
        <v>96</v>
      </c>
      <c r="BV33" s="19">
        <f t="shared" si="0"/>
        <v>25800</v>
      </c>
      <c r="BW33" s="19">
        <f t="shared" si="4"/>
        <v>1083061</v>
      </c>
      <c r="BX33" s="20">
        <f t="shared" si="5"/>
        <v>36.82922753196727</v>
      </c>
      <c r="BY33" s="21">
        <f t="shared" si="6"/>
        <v>512.0855791962175</v>
      </c>
      <c r="BZ33" s="21">
        <f t="shared" si="7"/>
        <v>188.5971631205674</v>
      </c>
    </row>
    <row r="34" spans="1:78" ht="12.75">
      <c r="A34" s="10" t="s">
        <v>78</v>
      </c>
      <c r="B34" s="11" t="s">
        <v>79</v>
      </c>
      <c r="C34" s="11" t="s">
        <v>175</v>
      </c>
      <c r="D34" s="11" t="s">
        <v>176</v>
      </c>
      <c r="E34" s="11" t="s">
        <v>177</v>
      </c>
      <c r="F34" s="12">
        <v>708</v>
      </c>
      <c r="G34" s="12"/>
      <c r="H34" s="12"/>
      <c r="I34" s="13"/>
      <c r="J34" s="13"/>
      <c r="K34" s="14">
        <v>361</v>
      </c>
      <c r="L34" s="14">
        <v>17526</v>
      </c>
      <c r="M34" s="13"/>
      <c r="N34" s="13">
        <v>1359</v>
      </c>
      <c r="O34" s="13"/>
      <c r="P34" s="14">
        <v>21608</v>
      </c>
      <c r="Q34" s="13"/>
      <c r="R34" s="13"/>
      <c r="S34" s="13">
        <v>699</v>
      </c>
      <c r="T34" s="13"/>
      <c r="U34" s="13"/>
      <c r="V34" s="13">
        <v>24</v>
      </c>
      <c r="W34" s="13">
        <v>233</v>
      </c>
      <c r="X34" s="13"/>
      <c r="Y34" s="13"/>
      <c r="Z34" s="13"/>
      <c r="AA34" s="13"/>
      <c r="AB34" s="13"/>
      <c r="AC34" s="13"/>
      <c r="AD34" s="13"/>
      <c r="AE34" s="13"/>
      <c r="AF34" s="13">
        <v>370</v>
      </c>
      <c r="AG34" s="13"/>
      <c r="AH34" s="14">
        <v>26248</v>
      </c>
      <c r="AI34" s="13"/>
      <c r="AJ34" s="13">
        <v>28194</v>
      </c>
      <c r="AK34" s="14">
        <v>466</v>
      </c>
      <c r="AL34" s="13"/>
      <c r="AM34" s="13"/>
      <c r="AN34" s="13"/>
      <c r="AO34" s="13">
        <v>12</v>
      </c>
      <c r="AP34" s="14">
        <v>750</v>
      </c>
      <c r="AQ34" s="13">
        <v>31</v>
      </c>
      <c r="AR34" s="13"/>
      <c r="AS34" s="13"/>
      <c r="AT34" s="13"/>
      <c r="AU34" s="13"/>
      <c r="AV34" s="13"/>
      <c r="AW34" s="14">
        <v>32</v>
      </c>
      <c r="AX34" s="13"/>
      <c r="AY34" s="13"/>
      <c r="AZ34" s="14"/>
      <c r="BA34" s="13">
        <v>687</v>
      </c>
      <c r="BB34" s="14">
        <v>532</v>
      </c>
      <c r="BC34" s="14">
        <v>8684</v>
      </c>
      <c r="BD34" s="13"/>
      <c r="BE34" s="14">
        <v>2657</v>
      </c>
      <c r="BF34" s="13"/>
      <c r="BG34" s="14">
        <v>4417</v>
      </c>
      <c r="BH34" s="13"/>
      <c r="BI34" s="14">
        <v>220361</v>
      </c>
      <c r="BJ34" s="13"/>
      <c r="BK34" s="13">
        <v>4496</v>
      </c>
      <c r="BL34" s="13"/>
      <c r="BM34" s="13"/>
      <c r="BN34" s="14">
        <v>8637</v>
      </c>
      <c r="BO34" s="15"/>
      <c r="BP34" s="15"/>
      <c r="BQ34" s="16"/>
      <c r="BR34" s="17"/>
      <c r="BS34" s="18">
        <f t="shared" si="1"/>
        <v>114858</v>
      </c>
      <c r="BT34" s="19">
        <f t="shared" si="2"/>
        <v>220361</v>
      </c>
      <c r="BU34" s="19">
        <f t="shared" si="3"/>
        <v>32</v>
      </c>
      <c r="BV34" s="19">
        <f t="shared" si="0"/>
        <v>8637</v>
      </c>
      <c r="BW34" s="19">
        <f t="shared" si="4"/>
        <v>343888</v>
      </c>
      <c r="BX34" s="20">
        <f t="shared" si="5"/>
        <v>33.39982785092821</v>
      </c>
      <c r="BY34" s="21">
        <f t="shared" si="6"/>
        <v>485.71751412429376</v>
      </c>
      <c r="BZ34" s="21">
        <f t="shared" si="7"/>
        <v>162.22881355932202</v>
      </c>
    </row>
    <row r="35" spans="1:78" ht="12.75">
      <c r="A35" s="10" t="s">
        <v>78</v>
      </c>
      <c r="B35" s="11" t="s">
        <v>79</v>
      </c>
      <c r="C35" s="11" t="s">
        <v>178</v>
      </c>
      <c r="D35" s="11" t="s">
        <v>179</v>
      </c>
      <c r="E35" s="11" t="s">
        <v>180</v>
      </c>
      <c r="F35" s="12">
        <v>2133</v>
      </c>
      <c r="G35" s="12"/>
      <c r="H35" s="12"/>
      <c r="I35" s="13"/>
      <c r="J35" s="13"/>
      <c r="K35" s="14">
        <v>49200</v>
      </c>
      <c r="L35" s="14">
        <v>23560</v>
      </c>
      <c r="M35" s="13"/>
      <c r="N35" s="13"/>
      <c r="O35" s="13"/>
      <c r="P35" s="14">
        <v>47970</v>
      </c>
      <c r="Q35" s="13"/>
      <c r="R35" s="13"/>
      <c r="S35" s="13">
        <v>11520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>
        <v>21730</v>
      </c>
      <c r="AI35" s="13"/>
      <c r="AJ35" s="13">
        <v>35995</v>
      </c>
      <c r="AK35" s="14">
        <v>1150</v>
      </c>
      <c r="AL35" s="13"/>
      <c r="AM35" s="13"/>
      <c r="AN35" s="13"/>
      <c r="AO35" s="13"/>
      <c r="AP35" s="14">
        <v>4060</v>
      </c>
      <c r="AQ35" s="13">
        <v>240</v>
      </c>
      <c r="AR35" s="13"/>
      <c r="AS35" s="13"/>
      <c r="AT35" s="13"/>
      <c r="AU35" s="13"/>
      <c r="AV35" s="13"/>
      <c r="AW35" s="14">
        <v>60</v>
      </c>
      <c r="AX35" s="13"/>
      <c r="AY35" s="13"/>
      <c r="AZ35" s="14">
        <v>60</v>
      </c>
      <c r="BA35" s="13">
        <v>7600</v>
      </c>
      <c r="BB35" s="14">
        <v>770</v>
      </c>
      <c r="BC35" s="14">
        <v>15660</v>
      </c>
      <c r="BD35" s="13"/>
      <c r="BE35" s="14">
        <v>8040</v>
      </c>
      <c r="BF35" s="13"/>
      <c r="BG35" s="14"/>
      <c r="BH35" s="13"/>
      <c r="BI35" s="14">
        <v>824060</v>
      </c>
      <c r="BJ35" s="13"/>
      <c r="BK35" s="13"/>
      <c r="BL35" s="13"/>
      <c r="BM35" s="13"/>
      <c r="BN35" s="14">
        <v>21310</v>
      </c>
      <c r="BO35" s="15"/>
      <c r="BP35" s="15"/>
      <c r="BQ35" s="16"/>
      <c r="BR35" s="17"/>
      <c r="BS35" s="18">
        <f t="shared" si="1"/>
        <v>227495</v>
      </c>
      <c r="BT35" s="19">
        <f t="shared" si="2"/>
        <v>824060</v>
      </c>
      <c r="BU35" s="19">
        <f t="shared" si="3"/>
        <v>120</v>
      </c>
      <c r="BV35" s="19">
        <f t="shared" si="0"/>
        <v>21310</v>
      </c>
      <c r="BW35" s="19">
        <f t="shared" si="4"/>
        <v>1072985</v>
      </c>
      <c r="BX35" s="20">
        <f t="shared" si="5"/>
        <v>21.202067130481787</v>
      </c>
      <c r="BY35" s="21">
        <f t="shared" si="6"/>
        <v>503.0403187998125</v>
      </c>
      <c r="BZ35" s="21">
        <f t="shared" si="7"/>
        <v>106.65494608532583</v>
      </c>
    </row>
    <row r="36" spans="1:78" ht="12.75">
      <c r="A36" s="10" t="s">
        <v>78</v>
      </c>
      <c r="B36" s="11" t="s">
        <v>79</v>
      </c>
      <c r="C36" s="11" t="s">
        <v>181</v>
      </c>
      <c r="D36" s="11" t="s">
        <v>182</v>
      </c>
      <c r="E36" s="11" t="s">
        <v>183</v>
      </c>
      <c r="F36" s="12">
        <v>3547</v>
      </c>
      <c r="G36" s="12"/>
      <c r="H36" s="12"/>
      <c r="I36" s="13"/>
      <c r="J36" s="13"/>
      <c r="K36" s="14">
        <v>57420</v>
      </c>
      <c r="L36" s="14">
        <v>26015</v>
      </c>
      <c r="M36" s="13"/>
      <c r="N36" s="13"/>
      <c r="O36" s="13"/>
      <c r="P36" s="14">
        <v>57990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3"/>
      <c r="AJ36" s="13"/>
      <c r="AK36" s="14"/>
      <c r="AL36" s="13"/>
      <c r="AM36" s="13"/>
      <c r="AN36" s="13"/>
      <c r="AO36" s="13"/>
      <c r="AP36" s="14"/>
      <c r="AQ36" s="13"/>
      <c r="AR36" s="13"/>
      <c r="AS36" s="13"/>
      <c r="AT36" s="13"/>
      <c r="AU36" s="13"/>
      <c r="AV36" s="13"/>
      <c r="AW36" s="14"/>
      <c r="AX36" s="13"/>
      <c r="AY36" s="13"/>
      <c r="AZ36" s="14">
        <v>100</v>
      </c>
      <c r="BA36" s="13"/>
      <c r="BB36" s="14"/>
      <c r="BC36" s="14"/>
      <c r="BD36" s="13"/>
      <c r="BE36" s="14">
        <v>22700</v>
      </c>
      <c r="BF36" s="13"/>
      <c r="BG36" s="14"/>
      <c r="BH36" s="13"/>
      <c r="BI36" s="14">
        <v>1468330</v>
      </c>
      <c r="BJ36" s="13"/>
      <c r="BK36" s="13"/>
      <c r="BL36" s="13"/>
      <c r="BM36" s="13"/>
      <c r="BN36" s="14">
        <v>38450</v>
      </c>
      <c r="BO36" s="15"/>
      <c r="BP36" s="15"/>
      <c r="BQ36" s="16"/>
      <c r="BR36" s="17"/>
      <c r="BS36" s="18">
        <f t="shared" si="1"/>
        <v>164125</v>
      </c>
      <c r="BT36" s="19">
        <f t="shared" si="2"/>
        <v>1468330</v>
      </c>
      <c r="BU36" s="19">
        <f t="shared" si="3"/>
        <v>100</v>
      </c>
      <c r="BV36" s="19">
        <f t="shared" si="0"/>
        <v>38450</v>
      </c>
      <c r="BW36" s="19">
        <f t="shared" si="4"/>
        <v>1671005</v>
      </c>
      <c r="BX36" s="20">
        <f t="shared" si="5"/>
        <v>9.821933507081068</v>
      </c>
      <c r="BY36" s="21">
        <f t="shared" si="6"/>
        <v>471.1037496475895</v>
      </c>
      <c r="BZ36" s="21">
        <f t="shared" si="7"/>
        <v>46.2714970397519</v>
      </c>
    </row>
    <row r="37" spans="1:78" ht="12.75">
      <c r="A37" s="10" t="s">
        <v>78</v>
      </c>
      <c r="B37" s="11" t="s">
        <v>79</v>
      </c>
      <c r="C37" s="11" t="s">
        <v>184</v>
      </c>
      <c r="D37" s="11" t="s">
        <v>185</v>
      </c>
      <c r="E37" s="11" t="s">
        <v>186</v>
      </c>
      <c r="F37" s="12">
        <v>8660</v>
      </c>
      <c r="G37" s="12"/>
      <c r="H37" s="12"/>
      <c r="I37" s="13"/>
      <c r="J37" s="13"/>
      <c r="K37" s="14">
        <v>604297</v>
      </c>
      <c r="L37" s="14">
        <v>157713</v>
      </c>
      <c r="M37" s="13"/>
      <c r="N37" s="13"/>
      <c r="O37" s="13"/>
      <c r="P37" s="14">
        <v>128617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>
        <v>182964</v>
      </c>
      <c r="AG37" s="13"/>
      <c r="AH37" s="14">
        <v>176770</v>
      </c>
      <c r="AI37" s="13"/>
      <c r="AJ37" s="13">
        <v>171218</v>
      </c>
      <c r="AK37" s="14">
        <v>9914</v>
      </c>
      <c r="AL37" s="13"/>
      <c r="AM37" s="13"/>
      <c r="AN37" s="13"/>
      <c r="AO37" s="13"/>
      <c r="AP37" s="14"/>
      <c r="AQ37" s="13"/>
      <c r="AR37" s="13"/>
      <c r="AS37" s="13"/>
      <c r="AT37" s="13"/>
      <c r="AU37" s="13"/>
      <c r="AV37" s="13"/>
      <c r="AW37" s="14">
        <v>22</v>
      </c>
      <c r="AX37" s="13"/>
      <c r="AY37" s="13"/>
      <c r="AZ37" s="14"/>
      <c r="BA37" s="13"/>
      <c r="BB37" s="14"/>
      <c r="BC37" s="14">
        <v>61550</v>
      </c>
      <c r="BD37" s="13"/>
      <c r="BE37" s="14"/>
      <c r="BF37" s="13"/>
      <c r="BG37" s="14">
        <v>52420</v>
      </c>
      <c r="BH37" s="13"/>
      <c r="BI37" s="14">
        <v>3030343</v>
      </c>
      <c r="BJ37" s="13"/>
      <c r="BK37" s="13">
        <v>103110</v>
      </c>
      <c r="BL37" s="13"/>
      <c r="BM37" s="13"/>
      <c r="BN37" s="14">
        <v>30390</v>
      </c>
      <c r="BO37" s="15"/>
      <c r="BP37" s="15"/>
      <c r="BQ37" s="16">
        <v>290</v>
      </c>
      <c r="BR37" s="17"/>
      <c r="BS37" s="18">
        <f t="shared" si="1"/>
        <v>1545463</v>
      </c>
      <c r="BT37" s="19">
        <f t="shared" si="2"/>
        <v>3030343</v>
      </c>
      <c r="BU37" s="19">
        <f t="shared" si="3"/>
        <v>22</v>
      </c>
      <c r="BV37" s="19">
        <f t="shared" si="0"/>
        <v>30680</v>
      </c>
      <c r="BW37" s="19">
        <f t="shared" si="4"/>
        <v>4606508</v>
      </c>
      <c r="BX37" s="20">
        <f t="shared" si="5"/>
        <v>33.54955641019185</v>
      </c>
      <c r="BY37" s="21">
        <f t="shared" si="6"/>
        <v>531.9293302540416</v>
      </c>
      <c r="BZ37" s="21">
        <f t="shared" si="7"/>
        <v>178.45993071593534</v>
      </c>
    </row>
    <row r="38" spans="1:78" ht="12.75">
      <c r="A38" s="10" t="s">
        <v>78</v>
      </c>
      <c r="B38" s="11" t="s">
        <v>79</v>
      </c>
      <c r="C38" s="11" t="s">
        <v>187</v>
      </c>
      <c r="D38" s="11" t="s">
        <v>188</v>
      </c>
      <c r="E38" s="11" t="s">
        <v>189</v>
      </c>
      <c r="F38" s="12">
        <v>4154</v>
      </c>
      <c r="G38" s="12"/>
      <c r="H38" s="12"/>
      <c r="I38" s="13"/>
      <c r="J38" s="13"/>
      <c r="K38" s="14">
        <v>125777</v>
      </c>
      <c r="L38" s="14">
        <v>108393</v>
      </c>
      <c r="M38" s="13"/>
      <c r="N38" s="13">
        <v>7749</v>
      </c>
      <c r="O38" s="13"/>
      <c r="P38" s="14">
        <v>103164</v>
      </c>
      <c r="Q38" s="13"/>
      <c r="R38" s="13"/>
      <c r="S38" s="13">
        <v>4320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>
        <v>116100</v>
      </c>
      <c r="AI38" s="13"/>
      <c r="AJ38" s="13">
        <v>125329</v>
      </c>
      <c r="AK38" s="14"/>
      <c r="AL38" s="13"/>
      <c r="AM38" s="13"/>
      <c r="AN38" s="13"/>
      <c r="AO38" s="13">
        <v>360</v>
      </c>
      <c r="AP38" s="14">
        <v>5450</v>
      </c>
      <c r="AQ38" s="13">
        <v>400</v>
      </c>
      <c r="AR38" s="13"/>
      <c r="AS38" s="13"/>
      <c r="AT38" s="13"/>
      <c r="AU38" s="13"/>
      <c r="AV38" s="13"/>
      <c r="AW38" s="14"/>
      <c r="AX38" s="13">
        <v>2250</v>
      </c>
      <c r="AY38" s="13"/>
      <c r="AZ38" s="14"/>
      <c r="BA38" s="13">
        <v>4430</v>
      </c>
      <c r="BB38" s="14">
        <v>3480</v>
      </c>
      <c r="BC38" s="14">
        <v>86680</v>
      </c>
      <c r="BD38" s="13"/>
      <c r="BE38" s="14">
        <v>43971</v>
      </c>
      <c r="BF38" s="13"/>
      <c r="BG38" s="14">
        <v>11625</v>
      </c>
      <c r="BH38" s="13"/>
      <c r="BI38" s="14">
        <v>1298017</v>
      </c>
      <c r="BJ38" s="13"/>
      <c r="BK38" s="13">
        <v>51145</v>
      </c>
      <c r="BL38" s="13"/>
      <c r="BM38" s="13"/>
      <c r="BN38" s="14">
        <v>86369</v>
      </c>
      <c r="BO38" s="15"/>
      <c r="BP38" s="15"/>
      <c r="BQ38" s="16"/>
      <c r="BR38" s="17"/>
      <c r="BS38" s="18">
        <f t="shared" si="1"/>
        <v>749478</v>
      </c>
      <c r="BT38" s="19">
        <f t="shared" si="2"/>
        <v>1298017</v>
      </c>
      <c r="BU38" s="19">
        <f t="shared" si="3"/>
        <v>0</v>
      </c>
      <c r="BV38" s="19">
        <f t="shared" si="0"/>
        <v>86369</v>
      </c>
      <c r="BW38" s="19">
        <f t="shared" si="4"/>
        <v>2133864</v>
      </c>
      <c r="BX38" s="20">
        <f t="shared" si="5"/>
        <v>35.123044392707314</v>
      </c>
      <c r="BY38" s="21">
        <f t="shared" si="6"/>
        <v>513.6889744824266</v>
      </c>
      <c r="BZ38" s="21">
        <f t="shared" si="7"/>
        <v>180.42320654790564</v>
      </c>
    </row>
    <row r="39" spans="1:78" ht="12.75">
      <c r="A39" s="10" t="s">
        <v>78</v>
      </c>
      <c r="B39" s="11" t="s">
        <v>79</v>
      </c>
      <c r="C39" s="11" t="s">
        <v>190</v>
      </c>
      <c r="D39" s="11" t="s">
        <v>191</v>
      </c>
      <c r="E39" s="11" t="s">
        <v>192</v>
      </c>
      <c r="F39" s="12">
        <v>3510</v>
      </c>
      <c r="G39" s="12"/>
      <c r="H39" s="12"/>
      <c r="I39" s="13"/>
      <c r="J39" s="13"/>
      <c r="K39" s="14">
        <v>101907</v>
      </c>
      <c r="L39" s="14">
        <v>86890</v>
      </c>
      <c r="M39" s="13"/>
      <c r="N39" s="13">
        <v>6739</v>
      </c>
      <c r="O39" s="13"/>
      <c r="P39" s="14">
        <v>102587</v>
      </c>
      <c r="Q39" s="13"/>
      <c r="R39" s="13"/>
      <c r="S39" s="13">
        <v>3465</v>
      </c>
      <c r="T39" s="13"/>
      <c r="U39" s="13"/>
      <c r="V39" s="13">
        <v>119</v>
      </c>
      <c r="W39" s="13">
        <v>1154</v>
      </c>
      <c r="X39" s="13"/>
      <c r="Y39" s="13"/>
      <c r="Z39" s="13"/>
      <c r="AA39" s="13"/>
      <c r="AB39" s="13"/>
      <c r="AC39" s="13"/>
      <c r="AD39" s="13"/>
      <c r="AE39" s="13"/>
      <c r="AF39" s="13">
        <v>1834</v>
      </c>
      <c r="AG39" s="13"/>
      <c r="AH39" s="14">
        <v>130128</v>
      </c>
      <c r="AI39" s="13"/>
      <c r="AJ39" s="13">
        <v>139777</v>
      </c>
      <c r="AK39" s="14">
        <v>2309</v>
      </c>
      <c r="AL39" s="13"/>
      <c r="AM39" s="13"/>
      <c r="AN39" s="13"/>
      <c r="AO39" s="13">
        <v>58</v>
      </c>
      <c r="AP39" s="14">
        <v>3720</v>
      </c>
      <c r="AQ39" s="13">
        <v>153</v>
      </c>
      <c r="AR39" s="13"/>
      <c r="AS39" s="13"/>
      <c r="AT39" s="13"/>
      <c r="AU39" s="13"/>
      <c r="AV39" s="13"/>
      <c r="AW39" s="14">
        <v>160</v>
      </c>
      <c r="AX39" s="13"/>
      <c r="AY39" s="13"/>
      <c r="AZ39" s="14"/>
      <c r="BA39" s="13">
        <v>3406</v>
      </c>
      <c r="BB39" s="14">
        <v>2635</v>
      </c>
      <c r="BC39" s="14">
        <v>44294</v>
      </c>
      <c r="BD39" s="13"/>
      <c r="BE39" s="14">
        <v>13172</v>
      </c>
      <c r="BF39" s="13"/>
      <c r="BG39" s="14">
        <v>21898</v>
      </c>
      <c r="BH39" s="13"/>
      <c r="BI39" s="14">
        <v>1092469</v>
      </c>
      <c r="BJ39" s="13"/>
      <c r="BK39" s="13">
        <v>22291</v>
      </c>
      <c r="BL39" s="13"/>
      <c r="BM39" s="13"/>
      <c r="BN39" s="14">
        <v>42817</v>
      </c>
      <c r="BO39" s="15"/>
      <c r="BP39" s="15"/>
      <c r="BQ39" s="16"/>
      <c r="BR39" s="17"/>
      <c r="BS39" s="18">
        <f t="shared" si="1"/>
        <v>666245</v>
      </c>
      <c r="BT39" s="19">
        <f t="shared" si="2"/>
        <v>1092469</v>
      </c>
      <c r="BU39" s="19">
        <f t="shared" si="3"/>
        <v>160</v>
      </c>
      <c r="BV39" s="19">
        <f t="shared" si="0"/>
        <v>42817</v>
      </c>
      <c r="BW39" s="19">
        <f t="shared" si="4"/>
        <v>1801691</v>
      </c>
      <c r="BX39" s="20">
        <f t="shared" si="5"/>
        <v>36.97887151570386</v>
      </c>
      <c r="BY39" s="21">
        <f t="shared" si="6"/>
        <v>513.3022792022792</v>
      </c>
      <c r="BZ39" s="21">
        <f t="shared" si="7"/>
        <v>189.8133903133903</v>
      </c>
    </row>
    <row r="40" spans="1:78" ht="12.75">
      <c r="A40" s="10" t="s">
        <v>78</v>
      </c>
      <c r="B40" s="11" t="s">
        <v>79</v>
      </c>
      <c r="C40" s="11" t="s">
        <v>193</v>
      </c>
      <c r="D40" s="11" t="s">
        <v>194</v>
      </c>
      <c r="E40" s="11" t="s">
        <v>195</v>
      </c>
      <c r="F40" s="12">
        <v>1421</v>
      </c>
      <c r="G40" s="13"/>
      <c r="H40" s="13"/>
      <c r="I40" s="13"/>
      <c r="J40" s="13"/>
      <c r="K40" s="14"/>
      <c r="L40" s="14">
        <v>42440</v>
      </c>
      <c r="M40" s="13"/>
      <c r="N40" s="13"/>
      <c r="O40" s="13"/>
      <c r="P40" s="14">
        <v>50580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>
        <v>60800</v>
      </c>
      <c r="AI40" s="13"/>
      <c r="AJ40" s="13"/>
      <c r="AK40" s="14"/>
      <c r="AL40" s="13"/>
      <c r="AM40" s="13"/>
      <c r="AN40" s="13"/>
      <c r="AO40" s="13"/>
      <c r="AP40" s="14"/>
      <c r="AQ40" s="13"/>
      <c r="AR40" s="13"/>
      <c r="AS40" s="13"/>
      <c r="AT40" s="13"/>
      <c r="AU40" s="13"/>
      <c r="AV40" s="13"/>
      <c r="AW40" s="14"/>
      <c r="AX40" s="13"/>
      <c r="AY40" s="13"/>
      <c r="AZ40" s="14"/>
      <c r="BA40" s="13"/>
      <c r="BB40" s="14"/>
      <c r="BC40" s="14">
        <v>2060</v>
      </c>
      <c r="BD40" s="13"/>
      <c r="BE40" s="14"/>
      <c r="BF40" s="13"/>
      <c r="BG40" s="14"/>
      <c r="BH40" s="13"/>
      <c r="BI40" s="14">
        <v>440870</v>
      </c>
      <c r="BJ40" s="13"/>
      <c r="BK40" s="13"/>
      <c r="BL40" s="13"/>
      <c r="BM40" s="13"/>
      <c r="BN40" s="14">
        <v>17200</v>
      </c>
      <c r="BO40" s="15"/>
      <c r="BP40" s="15"/>
      <c r="BQ40" s="16"/>
      <c r="BR40" s="17"/>
      <c r="BS40" s="18">
        <f t="shared" si="1"/>
        <v>155880</v>
      </c>
      <c r="BT40" s="19">
        <f t="shared" si="2"/>
        <v>440870</v>
      </c>
      <c r="BU40" s="19">
        <f t="shared" si="3"/>
        <v>0</v>
      </c>
      <c r="BV40" s="19">
        <f t="shared" si="0"/>
        <v>17200</v>
      </c>
      <c r="BW40" s="19">
        <f t="shared" si="4"/>
        <v>613950</v>
      </c>
      <c r="BX40" s="20">
        <f t="shared" si="5"/>
        <v>25.3896897141461</v>
      </c>
      <c r="BY40" s="21">
        <f t="shared" si="6"/>
        <v>432.054890921886</v>
      </c>
      <c r="BZ40" s="21">
        <f t="shared" si="7"/>
        <v>109.69739619985926</v>
      </c>
    </row>
    <row r="41" spans="1:78" ht="12.75">
      <c r="A41" s="10" t="s">
        <v>78</v>
      </c>
      <c r="B41" s="11" t="s">
        <v>79</v>
      </c>
      <c r="C41" s="11" t="s">
        <v>196</v>
      </c>
      <c r="D41" s="11" t="s">
        <v>197</v>
      </c>
      <c r="E41" s="11" t="s">
        <v>198</v>
      </c>
      <c r="F41" s="12">
        <v>1123</v>
      </c>
      <c r="G41" s="13"/>
      <c r="H41" s="13"/>
      <c r="I41" s="13"/>
      <c r="J41" s="13"/>
      <c r="K41" s="14">
        <v>12860</v>
      </c>
      <c r="L41" s="14">
        <v>7490</v>
      </c>
      <c r="M41" s="13"/>
      <c r="N41" s="13"/>
      <c r="O41" s="13"/>
      <c r="P41" s="14">
        <v>16375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>
        <v>13715</v>
      </c>
      <c r="AI41" s="13"/>
      <c r="AJ41" s="13"/>
      <c r="AK41" s="14">
        <v>600</v>
      </c>
      <c r="AL41" s="13"/>
      <c r="AM41" s="13"/>
      <c r="AN41" s="13"/>
      <c r="AO41" s="13"/>
      <c r="AP41" s="14"/>
      <c r="AQ41" s="13"/>
      <c r="AR41" s="13"/>
      <c r="AS41" s="13"/>
      <c r="AT41" s="13"/>
      <c r="AU41" s="13"/>
      <c r="AV41" s="13"/>
      <c r="AW41" s="14">
        <v>30</v>
      </c>
      <c r="AX41" s="13"/>
      <c r="AY41" s="13"/>
      <c r="AZ41" s="14">
        <v>30</v>
      </c>
      <c r="BA41" s="13"/>
      <c r="BB41" s="14"/>
      <c r="BC41" s="14"/>
      <c r="BD41" s="13"/>
      <c r="BE41" s="14"/>
      <c r="BF41" s="13"/>
      <c r="BG41" s="14"/>
      <c r="BH41" s="13"/>
      <c r="BI41" s="14">
        <v>482600</v>
      </c>
      <c r="BJ41" s="13"/>
      <c r="BK41" s="13"/>
      <c r="BL41" s="13"/>
      <c r="BM41" s="13"/>
      <c r="BN41" s="14">
        <v>7410</v>
      </c>
      <c r="BO41" s="15"/>
      <c r="BP41" s="15"/>
      <c r="BQ41" s="16"/>
      <c r="BR41" s="17"/>
      <c r="BS41" s="18">
        <f t="shared" si="1"/>
        <v>51040</v>
      </c>
      <c r="BT41" s="19">
        <f t="shared" si="2"/>
        <v>482600</v>
      </c>
      <c r="BU41" s="19">
        <f t="shared" si="3"/>
        <v>60</v>
      </c>
      <c r="BV41" s="19">
        <f t="shared" si="0"/>
        <v>7410</v>
      </c>
      <c r="BW41" s="19">
        <f t="shared" si="4"/>
        <v>541110</v>
      </c>
      <c r="BX41" s="20">
        <f t="shared" si="5"/>
        <v>9.432462900334498</v>
      </c>
      <c r="BY41" s="21">
        <f t="shared" si="6"/>
        <v>481.8432769367765</v>
      </c>
      <c r="BZ41" s="21">
        <f t="shared" si="7"/>
        <v>45.44968833481745</v>
      </c>
    </row>
    <row r="42" spans="1:78" ht="12.75">
      <c r="A42" s="10" t="s">
        <v>78</v>
      </c>
      <c r="B42" s="11" t="s">
        <v>79</v>
      </c>
      <c r="C42" s="11" t="s">
        <v>199</v>
      </c>
      <c r="D42" s="11" t="s">
        <v>200</v>
      </c>
      <c r="E42" s="11" t="s">
        <v>201</v>
      </c>
      <c r="F42" s="12">
        <v>923</v>
      </c>
      <c r="G42" s="13"/>
      <c r="H42" s="13"/>
      <c r="I42" s="13"/>
      <c r="J42" s="13"/>
      <c r="K42" s="14">
        <v>25415</v>
      </c>
      <c r="L42" s="14">
        <v>22849</v>
      </c>
      <c r="M42" s="13"/>
      <c r="N42" s="13">
        <v>1772</v>
      </c>
      <c r="O42" s="13"/>
      <c r="P42" s="14">
        <v>26945</v>
      </c>
      <c r="Q42" s="13"/>
      <c r="R42" s="13"/>
      <c r="S42" s="13">
        <v>911</v>
      </c>
      <c r="T42" s="13"/>
      <c r="U42" s="13"/>
      <c r="V42" s="13">
        <v>31</v>
      </c>
      <c r="W42" s="13">
        <v>303</v>
      </c>
      <c r="X42" s="13"/>
      <c r="Y42" s="13"/>
      <c r="Z42" s="13"/>
      <c r="AA42" s="13"/>
      <c r="AB42" s="13"/>
      <c r="AC42" s="13"/>
      <c r="AD42" s="13"/>
      <c r="AE42" s="13"/>
      <c r="AF42" s="13">
        <v>483</v>
      </c>
      <c r="AG42" s="13"/>
      <c r="AH42" s="14">
        <v>34219</v>
      </c>
      <c r="AI42" s="13"/>
      <c r="AJ42" s="13">
        <v>36757</v>
      </c>
      <c r="AK42" s="14">
        <v>607</v>
      </c>
      <c r="AL42" s="13"/>
      <c r="AM42" s="13"/>
      <c r="AN42" s="13"/>
      <c r="AO42" s="13">
        <v>15</v>
      </c>
      <c r="AP42" s="14">
        <v>978</v>
      </c>
      <c r="AQ42" s="13">
        <v>40</v>
      </c>
      <c r="AR42" s="13"/>
      <c r="AS42" s="13"/>
      <c r="AT42" s="13"/>
      <c r="AU42" s="13"/>
      <c r="AV42" s="13"/>
      <c r="AW42" s="14">
        <v>42</v>
      </c>
      <c r="AX42" s="13"/>
      <c r="AY42" s="13"/>
      <c r="AZ42" s="14"/>
      <c r="BA42" s="13">
        <v>896</v>
      </c>
      <c r="BB42" s="14">
        <v>693</v>
      </c>
      <c r="BC42" s="14">
        <v>11322</v>
      </c>
      <c r="BD42" s="13"/>
      <c r="BE42" s="14">
        <v>3464</v>
      </c>
      <c r="BF42" s="13"/>
      <c r="BG42" s="14">
        <v>5758</v>
      </c>
      <c r="BH42" s="13"/>
      <c r="BI42" s="14">
        <v>287279</v>
      </c>
      <c r="BJ42" s="13"/>
      <c r="BK42" s="13">
        <v>5862</v>
      </c>
      <c r="BL42" s="13"/>
      <c r="BM42" s="13"/>
      <c r="BN42" s="14">
        <v>11259</v>
      </c>
      <c r="BO42" s="15"/>
      <c r="BP42" s="15"/>
      <c r="BQ42" s="16"/>
      <c r="BR42" s="17"/>
      <c r="BS42" s="18">
        <f t="shared" si="1"/>
        <v>173458</v>
      </c>
      <c r="BT42" s="19">
        <f t="shared" si="2"/>
        <v>287279</v>
      </c>
      <c r="BU42" s="19">
        <f t="shared" si="3"/>
        <v>42</v>
      </c>
      <c r="BV42" s="19">
        <f t="shared" si="0"/>
        <v>11259</v>
      </c>
      <c r="BW42" s="19">
        <f t="shared" si="4"/>
        <v>472038</v>
      </c>
      <c r="BX42" s="20">
        <f t="shared" si="5"/>
        <v>36.74661785703693</v>
      </c>
      <c r="BY42" s="21">
        <f t="shared" si="6"/>
        <v>511.41711809317445</v>
      </c>
      <c r="BZ42" s="21">
        <f t="shared" si="7"/>
        <v>187.9284940411701</v>
      </c>
    </row>
    <row r="43" spans="1:78" ht="12.75">
      <c r="A43" s="10" t="s">
        <v>78</v>
      </c>
      <c r="B43" s="11" t="s">
        <v>79</v>
      </c>
      <c r="C43" s="11" t="s">
        <v>202</v>
      </c>
      <c r="D43" s="11" t="s">
        <v>203</v>
      </c>
      <c r="E43" s="11" t="s">
        <v>204</v>
      </c>
      <c r="F43" s="12">
        <v>7683</v>
      </c>
      <c r="G43" s="13"/>
      <c r="H43" s="13"/>
      <c r="I43" s="13"/>
      <c r="J43" s="13"/>
      <c r="K43" s="14">
        <v>309416</v>
      </c>
      <c r="L43" s="14">
        <v>129338</v>
      </c>
      <c r="M43" s="13">
        <v>230</v>
      </c>
      <c r="N43" s="13"/>
      <c r="O43" s="13"/>
      <c r="P43" s="14">
        <v>86347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160094</v>
      </c>
      <c r="AG43" s="13"/>
      <c r="AH43" s="14">
        <v>148959</v>
      </c>
      <c r="AI43" s="13"/>
      <c r="AJ43" s="13">
        <v>36430</v>
      </c>
      <c r="AK43" s="14">
        <v>3297</v>
      </c>
      <c r="AL43" s="13"/>
      <c r="AM43" s="13"/>
      <c r="AN43" s="13"/>
      <c r="AO43" s="13"/>
      <c r="AP43" s="14"/>
      <c r="AQ43" s="13">
        <v>370</v>
      </c>
      <c r="AR43" s="13"/>
      <c r="AS43" s="13"/>
      <c r="AT43" s="13"/>
      <c r="AU43" s="13"/>
      <c r="AV43" s="13"/>
      <c r="AW43" s="14"/>
      <c r="AX43" s="13"/>
      <c r="AY43" s="13"/>
      <c r="AZ43" s="14"/>
      <c r="BA43" s="13"/>
      <c r="BB43" s="14"/>
      <c r="BC43" s="14">
        <v>268950</v>
      </c>
      <c r="BD43" s="13"/>
      <c r="BE43" s="14">
        <v>820</v>
      </c>
      <c r="BF43" s="13"/>
      <c r="BG43" s="14">
        <v>27480</v>
      </c>
      <c r="BH43" s="13"/>
      <c r="BI43" s="14">
        <v>2791356</v>
      </c>
      <c r="BJ43" s="13"/>
      <c r="BK43" s="13">
        <v>8620</v>
      </c>
      <c r="BL43" s="13"/>
      <c r="BM43" s="13"/>
      <c r="BN43" s="14">
        <v>14750</v>
      </c>
      <c r="BO43" s="15"/>
      <c r="BP43" s="15"/>
      <c r="BQ43" s="16">
        <v>790</v>
      </c>
      <c r="BR43" s="17"/>
      <c r="BS43" s="18">
        <f t="shared" si="1"/>
        <v>1171731</v>
      </c>
      <c r="BT43" s="19">
        <f t="shared" si="2"/>
        <v>2791356</v>
      </c>
      <c r="BU43" s="19">
        <f t="shared" si="3"/>
        <v>0</v>
      </c>
      <c r="BV43" s="19">
        <f t="shared" si="0"/>
        <v>15540</v>
      </c>
      <c r="BW43" s="19">
        <f t="shared" si="4"/>
        <v>3978627</v>
      </c>
      <c r="BX43" s="20">
        <f t="shared" si="5"/>
        <v>29.450637116774203</v>
      </c>
      <c r="BY43" s="21">
        <f t="shared" si="6"/>
        <v>517.8481062085123</v>
      </c>
      <c r="BZ43" s="21">
        <f t="shared" si="7"/>
        <v>152.50956657555642</v>
      </c>
    </row>
    <row r="44" spans="1:78" ht="12.75">
      <c r="A44" s="10" t="s">
        <v>78</v>
      </c>
      <c r="B44" s="11" t="s">
        <v>79</v>
      </c>
      <c r="C44" s="11" t="s">
        <v>205</v>
      </c>
      <c r="D44" s="11" t="s">
        <v>206</v>
      </c>
      <c r="E44" s="11" t="s">
        <v>207</v>
      </c>
      <c r="F44" s="12">
        <v>7110</v>
      </c>
      <c r="G44" s="13"/>
      <c r="H44" s="13"/>
      <c r="I44" s="13"/>
      <c r="J44" s="13"/>
      <c r="K44" s="14">
        <v>236908</v>
      </c>
      <c r="L44" s="14">
        <v>172720</v>
      </c>
      <c r="M44" s="13"/>
      <c r="N44" s="13">
        <v>13030</v>
      </c>
      <c r="O44" s="13"/>
      <c r="P44" s="14">
        <v>169755</v>
      </c>
      <c r="Q44" s="13"/>
      <c r="R44" s="13"/>
      <c r="S44" s="13">
        <v>4280</v>
      </c>
      <c r="T44" s="13"/>
      <c r="U44" s="13"/>
      <c r="V44" s="13">
        <v>60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>
        <v>172976</v>
      </c>
      <c r="AI44" s="13"/>
      <c r="AJ44" s="13">
        <v>211763</v>
      </c>
      <c r="AK44" s="14">
        <v>12000</v>
      </c>
      <c r="AL44" s="13"/>
      <c r="AM44" s="13"/>
      <c r="AN44" s="13"/>
      <c r="AO44" s="13">
        <v>120</v>
      </c>
      <c r="AP44" s="14">
        <v>16380</v>
      </c>
      <c r="AQ44" s="13">
        <v>410</v>
      </c>
      <c r="AR44" s="13">
        <v>800</v>
      </c>
      <c r="AS44" s="13"/>
      <c r="AT44" s="13"/>
      <c r="AU44" s="13"/>
      <c r="AV44" s="13"/>
      <c r="AW44" s="14"/>
      <c r="AX44" s="13">
        <v>2300</v>
      </c>
      <c r="AY44" s="13"/>
      <c r="AZ44" s="14"/>
      <c r="BA44" s="13">
        <v>10340</v>
      </c>
      <c r="BB44" s="14">
        <v>14160</v>
      </c>
      <c r="BC44" s="14">
        <v>69890</v>
      </c>
      <c r="BD44" s="13"/>
      <c r="BE44" s="14">
        <v>39966</v>
      </c>
      <c r="BF44" s="13"/>
      <c r="BG44" s="14">
        <v>11799</v>
      </c>
      <c r="BH44" s="13"/>
      <c r="BI44" s="14">
        <v>2189011</v>
      </c>
      <c r="BJ44" s="13"/>
      <c r="BK44" s="13">
        <v>181107</v>
      </c>
      <c r="BL44" s="13"/>
      <c r="BM44" s="13"/>
      <c r="BN44" s="14">
        <v>69613</v>
      </c>
      <c r="BO44" s="15"/>
      <c r="BP44" s="15"/>
      <c r="BQ44" s="16">
        <v>3340</v>
      </c>
      <c r="BR44" s="17"/>
      <c r="BS44" s="18">
        <f t="shared" si="1"/>
        <v>1159657</v>
      </c>
      <c r="BT44" s="19">
        <f t="shared" si="2"/>
        <v>2189011</v>
      </c>
      <c r="BU44" s="19">
        <f t="shared" si="3"/>
        <v>0</v>
      </c>
      <c r="BV44" s="19">
        <f t="shared" si="0"/>
        <v>72953</v>
      </c>
      <c r="BW44" s="19">
        <f t="shared" si="4"/>
        <v>3421621</v>
      </c>
      <c r="BX44" s="20">
        <f t="shared" si="5"/>
        <v>33.89203538322917</v>
      </c>
      <c r="BY44" s="21">
        <f t="shared" si="6"/>
        <v>481.24064697609003</v>
      </c>
      <c r="BZ44" s="21">
        <f t="shared" si="7"/>
        <v>163.10225035161744</v>
      </c>
    </row>
    <row r="45" spans="1:78" ht="12.75">
      <c r="A45" s="10" t="s">
        <v>78</v>
      </c>
      <c r="B45" s="11" t="s">
        <v>79</v>
      </c>
      <c r="C45" s="11" t="s">
        <v>208</v>
      </c>
      <c r="D45" s="11" t="s">
        <v>209</v>
      </c>
      <c r="E45" s="11" t="s">
        <v>210</v>
      </c>
      <c r="F45" s="12">
        <v>15627</v>
      </c>
      <c r="G45" s="13"/>
      <c r="H45" s="13"/>
      <c r="I45" s="13"/>
      <c r="J45" s="13"/>
      <c r="K45" s="14">
        <v>599891</v>
      </c>
      <c r="L45" s="14">
        <v>334897</v>
      </c>
      <c r="M45" s="13"/>
      <c r="N45" s="13">
        <v>31060</v>
      </c>
      <c r="O45" s="13"/>
      <c r="P45" s="14">
        <v>487500</v>
      </c>
      <c r="Q45" s="13"/>
      <c r="R45" s="13"/>
      <c r="S45" s="13">
        <v>7540</v>
      </c>
      <c r="T45" s="13"/>
      <c r="U45" s="13"/>
      <c r="V45" s="13">
        <v>470</v>
      </c>
      <c r="W45" s="13"/>
      <c r="X45" s="13"/>
      <c r="Y45" s="13"/>
      <c r="Z45" s="13"/>
      <c r="AA45" s="13"/>
      <c r="AB45" s="13"/>
      <c r="AC45" s="13"/>
      <c r="AD45" s="13"/>
      <c r="AE45" s="13"/>
      <c r="AF45" s="13">
        <v>6640</v>
      </c>
      <c r="AG45" s="13"/>
      <c r="AH45" s="14">
        <v>322429</v>
      </c>
      <c r="AI45" s="13"/>
      <c r="AJ45" s="13">
        <v>477100</v>
      </c>
      <c r="AK45" s="14">
        <v>30200</v>
      </c>
      <c r="AL45" s="13"/>
      <c r="AM45" s="13"/>
      <c r="AN45" s="13"/>
      <c r="AO45" s="13">
        <v>670</v>
      </c>
      <c r="AP45" s="14">
        <v>25030</v>
      </c>
      <c r="AQ45" s="13">
        <v>1020</v>
      </c>
      <c r="AR45" s="13">
        <v>800</v>
      </c>
      <c r="AS45" s="13"/>
      <c r="AT45" s="13"/>
      <c r="AU45" s="13"/>
      <c r="AV45" s="13"/>
      <c r="AW45" s="14">
        <v>2420</v>
      </c>
      <c r="AX45" s="13">
        <v>3850</v>
      </c>
      <c r="AY45" s="13"/>
      <c r="AZ45" s="14">
        <v>1040</v>
      </c>
      <c r="BA45" s="13">
        <v>20470</v>
      </c>
      <c r="BB45" s="14">
        <v>22480</v>
      </c>
      <c r="BC45" s="14">
        <v>433690</v>
      </c>
      <c r="BD45" s="13"/>
      <c r="BE45" s="14">
        <v>87468</v>
      </c>
      <c r="BF45" s="13"/>
      <c r="BG45" s="14">
        <v>184850</v>
      </c>
      <c r="BH45" s="13"/>
      <c r="BI45" s="14">
        <v>5255650</v>
      </c>
      <c r="BJ45" s="13"/>
      <c r="BK45" s="13">
        <v>663730</v>
      </c>
      <c r="BL45" s="13"/>
      <c r="BM45" s="13"/>
      <c r="BN45" s="14">
        <v>202930</v>
      </c>
      <c r="BO45" s="15"/>
      <c r="BP45" s="15">
        <v>1500</v>
      </c>
      <c r="BQ45" s="16">
        <v>2850</v>
      </c>
      <c r="BR45" s="17"/>
      <c r="BS45" s="18">
        <f t="shared" si="1"/>
        <v>3079555</v>
      </c>
      <c r="BT45" s="19">
        <f t="shared" si="2"/>
        <v>5255650</v>
      </c>
      <c r="BU45" s="19">
        <f t="shared" si="3"/>
        <v>3460</v>
      </c>
      <c r="BV45" s="19">
        <f t="shared" si="0"/>
        <v>205780</v>
      </c>
      <c r="BW45" s="19">
        <f>BS45+BT45+BU45+BV45</f>
        <v>8544445</v>
      </c>
      <c r="BX45" s="20">
        <f t="shared" si="5"/>
        <v>36.04160363838728</v>
      </c>
      <c r="BY45" s="21">
        <f t="shared" si="6"/>
        <v>546.7744928649133</v>
      </c>
      <c r="BZ45" s="21">
        <f t="shared" si="7"/>
        <v>197.0662955141742</v>
      </c>
    </row>
    <row r="46" spans="1:78" ht="12.75">
      <c r="A46" s="10" t="s">
        <v>78</v>
      </c>
      <c r="B46" s="11" t="s">
        <v>79</v>
      </c>
      <c r="C46" s="11" t="s">
        <v>211</v>
      </c>
      <c r="D46" s="11" t="s">
        <v>212</v>
      </c>
      <c r="E46" s="11" t="s">
        <v>213</v>
      </c>
      <c r="F46" s="12">
        <v>1013</v>
      </c>
      <c r="G46" s="13"/>
      <c r="H46" s="13"/>
      <c r="I46" s="13"/>
      <c r="J46" s="13"/>
      <c r="K46" s="14"/>
      <c r="L46" s="14">
        <v>8621</v>
      </c>
      <c r="M46" s="13"/>
      <c r="N46" s="13"/>
      <c r="O46" s="13"/>
      <c r="P46" s="14">
        <v>16147</v>
      </c>
      <c r="Q46" s="13"/>
      <c r="R46" s="13"/>
      <c r="S46" s="13">
        <v>510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>
        <v>25979</v>
      </c>
      <c r="AI46" s="13"/>
      <c r="AJ46" s="13"/>
      <c r="AK46" s="14"/>
      <c r="AL46" s="13"/>
      <c r="AM46" s="13"/>
      <c r="AN46" s="13"/>
      <c r="AO46" s="13"/>
      <c r="AP46" s="14">
        <v>1000</v>
      </c>
      <c r="AQ46" s="13"/>
      <c r="AR46" s="13"/>
      <c r="AS46" s="13"/>
      <c r="AT46" s="13"/>
      <c r="AU46" s="13"/>
      <c r="AV46" s="13"/>
      <c r="AW46" s="14">
        <v>83</v>
      </c>
      <c r="AX46" s="13"/>
      <c r="AY46" s="13"/>
      <c r="AZ46" s="14">
        <v>96</v>
      </c>
      <c r="BA46" s="13">
        <v>1510</v>
      </c>
      <c r="BB46" s="14">
        <v>1830</v>
      </c>
      <c r="BC46" s="14">
        <v>1550</v>
      </c>
      <c r="BD46" s="13"/>
      <c r="BE46" s="14">
        <v>2130</v>
      </c>
      <c r="BF46" s="13"/>
      <c r="BG46" s="14">
        <v>370</v>
      </c>
      <c r="BH46" s="13"/>
      <c r="BI46" s="14">
        <v>430099</v>
      </c>
      <c r="BJ46" s="13"/>
      <c r="BK46" s="13"/>
      <c r="BL46" s="13"/>
      <c r="BM46" s="13"/>
      <c r="BN46" s="14">
        <v>16350</v>
      </c>
      <c r="BO46" s="15"/>
      <c r="BP46" s="15"/>
      <c r="BQ46" s="16"/>
      <c r="BR46" s="17"/>
      <c r="BS46" s="18">
        <f>BE46+BC46+BB46+BA46+AP46+AK46+AJ46+AI46+AH46+AF46+AE46+AD46+AC46+AB46+AA46+Z46+Y46+X46+W46+V46+U46+T46+S46+Q46+P46+O46+N46+M46+L46+K46+J46++I46+H46+G46+AQ46+BG46+BD46+AX46+AO46+AR46+BP46</f>
        <v>59647</v>
      </c>
      <c r="BT46" s="19">
        <f>BI46</f>
        <v>430099</v>
      </c>
      <c r="BU46" s="19">
        <f>AZ46+AW46+AV46+R46+AY46+AS46+AN46</f>
        <v>179</v>
      </c>
      <c r="BV46" s="19">
        <f>BN46+BQ46+BJ46</f>
        <v>16350</v>
      </c>
      <c r="BW46" s="19">
        <f>BS46+BT46+BU46+BV46</f>
        <v>506275</v>
      </c>
      <c r="BX46" s="20">
        <f>BS46/BW46*100</f>
        <v>11.781541652264085</v>
      </c>
      <c r="BY46" s="21">
        <f>BW46/F46</f>
        <v>499.77788746298125</v>
      </c>
      <c r="BZ46" s="21">
        <f t="shared" si="7"/>
        <v>58.88153998025666</v>
      </c>
    </row>
    <row r="47" spans="1:78" ht="12.75">
      <c r="A47" s="22" t="s">
        <v>78</v>
      </c>
      <c r="B47" s="23" t="s">
        <v>79</v>
      </c>
      <c r="C47" s="24" t="s">
        <v>214</v>
      </c>
      <c r="D47" s="23" t="s">
        <v>215</v>
      </c>
      <c r="E47" s="25" t="s">
        <v>216</v>
      </c>
      <c r="F47" s="26">
        <v>7966</v>
      </c>
      <c r="G47" s="27">
        <v>5</v>
      </c>
      <c r="H47" s="27"/>
      <c r="I47" s="27"/>
      <c r="J47" s="27"/>
      <c r="K47" s="27">
        <v>144515</v>
      </c>
      <c r="L47" s="28">
        <v>111559</v>
      </c>
      <c r="M47" s="27"/>
      <c r="N47" s="27">
        <v>4860</v>
      </c>
      <c r="O47" s="27"/>
      <c r="P47" s="28">
        <v>134430</v>
      </c>
      <c r="Q47" s="27"/>
      <c r="R47" s="27"/>
      <c r="S47" s="27">
        <v>706</v>
      </c>
      <c r="T47" s="27"/>
      <c r="U47" s="27"/>
      <c r="V47" s="27"/>
      <c r="W47" s="27"/>
      <c r="X47" s="27"/>
      <c r="Y47" s="27">
        <v>260</v>
      </c>
      <c r="Z47" s="27"/>
      <c r="AA47" s="27"/>
      <c r="AB47" s="27"/>
      <c r="AC47" s="27"/>
      <c r="AD47" s="27"/>
      <c r="AE47" s="27"/>
      <c r="AF47" s="27"/>
      <c r="AG47" s="27"/>
      <c r="AH47" s="28">
        <v>183293</v>
      </c>
      <c r="AI47" s="27"/>
      <c r="AJ47" s="28">
        <v>67040</v>
      </c>
      <c r="AK47" s="27">
        <v>4305</v>
      </c>
      <c r="AL47" s="27"/>
      <c r="AM47" s="27"/>
      <c r="AN47" s="27"/>
      <c r="AO47" s="27"/>
      <c r="AP47" s="27">
        <v>7360</v>
      </c>
      <c r="AQ47" s="27">
        <v>10</v>
      </c>
      <c r="AR47" s="27"/>
      <c r="AS47" s="27"/>
      <c r="AT47" s="27"/>
      <c r="AU47" s="27"/>
      <c r="AV47" s="27"/>
      <c r="AW47" s="27">
        <v>172</v>
      </c>
      <c r="AX47" s="27">
        <v>540</v>
      </c>
      <c r="AY47" s="27"/>
      <c r="AZ47" s="27">
        <v>298</v>
      </c>
      <c r="BA47" s="27">
        <v>9255</v>
      </c>
      <c r="BB47" s="27">
        <v>7905</v>
      </c>
      <c r="BC47" s="27">
        <v>13650</v>
      </c>
      <c r="BD47" s="27"/>
      <c r="BE47" s="27">
        <v>7644</v>
      </c>
      <c r="BF47" s="28"/>
      <c r="BG47" s="27">
        <v>294416</v>
      </c>
      <c r="BH47" s="28"/>
      <c r="BI47" s="27">
        <v>2880930</v>
      </c>
      <c r="BJ47" s="28"/>
      <c r="BK47" s="27">
        <v>87300</v>
      </c>
      <c r="BL47" s="27"/>
      <c r="BM47" s="28"/>
      <c r="BN47" s="28">
        <v>182380</v>
      </c>
      <c r="BO47" s="28"/>
      <c r="BP47" s="27"/>
      <c r="BQ47" s="29">
        <v>1660</v>
      </c>
      <c r="BR47" s="17"/>
      <c r="BS47" s="18">
        <f aca="true" t="shared" si="8" ref="BS47:BS60">BE47+BC47+BB47+BA47+AP47+AK47+AJ47+AI47+AH47+AF47+AE47+AD47+AC47+AB47+AA47+Z47+Y47+X47+W47+V47+U47+T47+S47+Q47+P47+O47+N47+M47+L47+K47+J47++I47+H47+G47+AQ47+BG47+BD47+AX47+AO47+AR47+BP47</f>
        <v>991753</v>
      </c>
      <c r="BT47" s="19">
        <f aca="true" t="shared" si="9" ref="BT47:BT60">BI47</f>
        <v>2880930</v>
      </c>
      <c r="BU47" s="19">
        <f aca="true" t="shared" si="10" ref="BU47:BU60">AZ47+AW47+AV47+R47+AY47+AS47+AN47</f>
        <v>470</v>
      </c>
      <c r="BV47" s="19">
        <f aca="true" t="shared" si="11" ref="BV47:BV60">BN47+BQ47+BJ47</f>
        <v>184040</v>
      </c>
      <c r="BW47" s="19">
        <f aca="true" t="shared" si="12" ref="BW47:BW60">BS47+BT47+BU47+BV47</f>
        <v>4057193</v>
      </c>
      <c r="BX47" s="20">
        <f aca="true" t="shared" si="13" ref="BX47:BX60">BS47/BW47*100</f>
        <v>24.444314086118162</v>
      </c>
      <c r="BY47" s="21">
        <f aca="true" t="shared" si="14" ref="BY47:BY60">BW47/F47</f>
        <v>509.31370826010544</v>
      </c>
      <c r="BZ47" s="21">
        <f t="shared" si="7"/>
        <v>124.49824253075572</v>
      </c>
    </row>
    <row r="48" spans="1:78" ht="12.75">
      <c r="A48" s="22" t="s">
        <v>78</v>
      </c>
      <c r="B48" s="23" t="s">
        <v>79</v>
      </c>
      <c r="C48" s="24" t="s">
        <v>217</v>
      </c>
      <c r="D48" s="23" t="s">
        <v>218</v>
      </c>
      <c r="E48" s="25" t="s">
        <v>219</v>
      </c>
      <c r="F48" s="26">
        <v>654</v>
      </c>
      <c r="G48" s="27"/>
      <c r="H48" s="27"/>
      <c r="I48" s="27"/>
      <c r="J48" s="27"/>
      <c r="K48" s="28">
        <v>33100</v>
      </c>
      <c r="L48" s="28">
        <v>10793</v>
      </c>
      <c r="M48" s="27"/>
      <c r="N48" s="27">
        <v>17</v>
      </c>
      <c r="O48" s="27"/>
      <c r="P48" s="28">
        <v>13713</v>
      </c>
      <c r="Q48" s="27"/>
      <c r="R48" s="27"/>
      <c r="S48" s="27">
        <v>55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>
        <v>14950</v>
      </c>
      <c r="AI48" s="27"/>
      <c r="AJ48" s="27"/>
      <c r="AK48" s="28">
        <v>1920</v>
      </c>
      <c r="AL48" s="27"/>
      <c r="AM48" s="27"/>
      <c r="AN48" s="27"/>
      <c r="AO48" s="27"/>
      <c r="AP48" s="28">
        <v>920</v>
      </c>
      <c r="AQ48" s="27"/>
      <c r="AR48" s="27"/>
      <c r="AS48" s="27"/>
      <c r="AT48" s="27"/>
      <c r="AU48" s="27"/>
      <c r="AV48" s="27"/>
      <c r="AW48" s="28">
        <v>26</v>
      </c>
      <c r="AX48" s="27"/>
      <c r="AY48" s="28"/>
      <c r="AZ48" s="28">
        <v>144</v>
      </c>
      <c r="BA48" s="28">
        <v>520</v>
      </c>
      <c r="BB48" s="28">
        <v>1340</v>
      </c>
      <c r="BC48" s="27">
        <v>350</v>
      </c>
      <c r="BD48" s="28"/>
      <c r="BE48" s="27">
        <v>600</v>
      </c>
      <c r="BF48" s="28"/>
      <c r="BG48" s="27"/>
      <c r="BH48" s="28"/>
      <c r="BI48" s="27">
        <v>295380</v>
      </c>
      <c r="BJ48" s="27"/>
      <c r="BK48" s="27"/>
      <c r="BL48" s="27"/>
      <c r="BM48" s="28"/>
      <c r="BN48" s="28">
        <v>14430</v>
      </c>
      <c r="BO48" s="28"/>
      <c r="BP48" s="27"/>
      <c r="BQ48" s="29"/>
      <c r="BR48" s="17"/>
      <c r="BS48" s="18">
        <f t="shared" si="8"/>
        <v>78278</v>
      </c>
      <c r="BT48" s="19">
        <f t="shared" si="9"/>
        <v>295380</v>
      </c>
      <c r="BU48" s="19">
        <f t="shared" si="10"/>
        <v>170</v>
      </c>
      <c r="BV48" s="19">
        <f t="shared" si="11"/>
        <v>14430</v>
      </c>
      <c r="BW48" s="19">
        <f t="shared" si="12"/>
        <v>388258</v>
      </c>
      <c r="BX48" s="20">
        <f t="shared" si="13"/>
        <v>20.161336018832838</v>
      </c>
      <c r="BY48" s="21">
        <f t="shared" si="14"/>
        <v>593.6666666666666</v>
      </c>
      <c r="BZ48" s="21">
        <f t="shared" si="7"/>
        <v>119.69113149847095</v>
      </c>
    </row>
    <row r="49" spans="1:78" ht="12.75">
      <c r="A49" s="22" t="s">
        <v>78</v>
      </c>
      <c r="B49" s="23" t="s">
        <v>79</v>
      </c>
      <c r="C49" s="24" t="s">
        <v>220</v>
      </c>
      <c r="D49" s="23" t="s">
        <v>221</v>
      </c>
      <c r="E49" s="25" t="s">
        <v>222</v>
      </c>
      <c r="F49" s="26">
        <v>4011</v>
      </c>
      <c r="G49" s="27"/>
      <c r="H49" s="27"/>
      <c r="I49" s="27"/>
      <c r="J49" s="27"/>
      <c r="K49" s="28">
        <v>32235</v>
      </c>
      <c r="L49" s="28">
        <v>62872</v>
      </c>
      <c r="M49" s="27"/>
      <c r="N49" s="27">
        <v>5511</v>
      </c>
      <c r="O49" s="27"/>
      <c r="P49" s="28">
        <v>105790</v>
      </c>
      <c r="Q49" s="27"/>
      <c r="R49" s="27"/>
      <c r="S49" s="27">
        <v>384</v>
      </c>
      <c r="T49" s="27"/>
      <c r="U49" s="27"/>
      <c r="V49" s="27"/>
      <c r="W49" s="27"/>
      <c r="X49" s="27"/>
      <c r="Y49" s="27">
        <v>480</v>
      </c>
      <c r="Z49" s="27"/>
      <c r="AA49" s="27"/>
      <c r="AB49" s="27"/>
      <c r="AC49" s="27"/>
      <c r="AD49" s="27"/>
      <c r="AE49" s="27"/>
      <c r="AF49" s="27"/>
      <c r="AG49" s="27"/>
      <c r="AH49" s="28">
        <v>117579</v>
      </c>
      <c r="AI49" s="27"/>
      <c r="AJ49" s="27">
        <v>182490</v>
      </c>
      <c r="AK49" s="28">
        <v>6935</v>
      </c>
      <c r="AL49" s="27"/>
      <c r="AM49" s="27"/>
      <c r="AN49" s="27"/>
      <c r="AO49" s="27"/>
      <c r="AP49" s="28">
        <v>3490</v>
      </c>
      <c r="AQ49" s="27"/>
      <c r="AR49" s="27">
        <v>15</v>
      </c>
      <c r="AS49" s="27">
        <v>50</v>
      </c>
      <c r="AT49" s="27"/>
      <c r="AU49" s="27"/>
      <c r="AV49" s="27"/>
      <c r="AW49" s="28">
        <v>169</v>
      </c>
      <c r="AX49" s="27">
        <v>60</v>
      </c>
      <c r="AY49" s="28"/>
      <c r="AZ49" s="28">
        <v>236</v>
      </c>
      <c r="BA49" s="28">
        <v>6555</v>
      </c>
      <c r="BB49" s="28">
        <v>4410</v>
      </c>
      <c r="BC49" s="27">
        <v>5730</v>
      </c>
      <c r="BD49" s="28"/>
      <c r="BE49" s="27">
        <v>6275</v>
      </c>
      <c r="BF49" s="28"/>
      <c r="BG49" s="27">
        <v>154918</v>
      </c>
      <c r="BH49" s="28"/>
      <c r="BI49" s="27">
        <v>1070272</v>
      </c>
      <c r="BJ49" s="27"/>
      <c r="BK49" s="27">
        <v>3690</v>
      </c>
      <c r="BL49" s="27"/>
      <c r="BM49" s="28"/>
      <c r="BN49" s="28">
        <v>28360</v>
      </c>
      <c r="BO49" s="28"/>
      <c r="BP49" s="27"/>
      <c r="BQ49" s="29"/>
      <c r="BR49" s="17"/>
      <c r="BS49" s="18">
        <f t="shared" si="8"/>
        <v>695729</v>
      </c>
      <c r="BT49" s="19">
        <f t="shared" si="9"/>
        <v>1070272</v>
      </c>
      <c r="BU49" s="19">
        <f t="shared" si="10"/>
        <v>455</v>
      </c>
      <c r="BV49" s="19">
        <f t="shared" si="11"/>
        <v>28360</v>
      </c>
      <c r="BW49" s="19">
        <f t="shared" si="12"/>
        <v>1794816</v>
      </c>
      <c r="BX49" s="20">
        <f t="shared" si="13"/>
        <v>38.763249269005854</v>
      </c>
      <c r="BY49" s="21">
        <f t="shared" si="14"/>
        <v>447.47344801795066</v>
      </c>
      <c r="BZ49" s="21">
        <f t="shared" si="7"/>
        <v>173.4552480678135</v>
      </c>
    </row>
    <row r="50" spans="1:78" ht="12.75">
      <c r="A50" s="22" t="s">
        <v>78</v>
      </c>
      <c r="B50" s="23" t="s">
        <v>79</v>
      </c>
      <c r="C50" s="24" t="s">
        <v>223</v>
      </c>
      <c r="D50" s="23" t="s">
        <v>224</v>
      </c>
      <c r="E50" s="25" t="s">
        <v>225</v>
      </c>
      <c r="F50" s="26">
        <v>11989</v>
      </c>
      <c r="G50" s="27">
        <v>90</v>
      </c>
      <c r="H50" s="27"/>
      <c r="I50" s="27"/>
      <c r="J50" s="27"/>
      <c r="K50" s="28">
        <v>188215</v>
      </c>
      <c r="L50" s="28">
        <v>131350</v>
      </c>
      <c r="M50" s="27"/>
      <c r="N50" s="27">
        <v>544</v>
      </c>
      <c r="O50" s="27"/>
      <c r="P50" s="28">
        <v>306638</v>
      </c>
      <c r="Q50" s="27"/>
      <c r="R50" s="27"/>
      <c r="S50" s="27">
        <v>1485</v>
      </c>
      <c r="T50" s="27"/>
      <c r="U50" s="27"/>
      <c r="V50" s="27"/>
      <c r="W50" s="27"/>
      <c r="X50" s="27"/>
      <c r="Y50" s="27">
        <v>2005</v>
      </c>
      <c r="Z50" s="27"/>
      <c r="AA50" s="27"/>
      <c r="AB50" s="27"/>
      <c r="AC50" s="27"/>
      <c r="AD50" s="27"/>
      <c r="AE50" s="27"/>
      <c r="AF50" s="27"/>
      <c r="AG50" s="27"/>
      <c r="AH50" s="28">
        <v>323499</v>
      </c>
      <c r="AI50" s="27"/>
      <c r="AJ50" s="27">
        <v>105140</v>
      </c>
      <c r="AK50" s="28">
        <v>11650</v>
      </c>
      <c r="AL50" s="27"/>
      <c r="AM50" s="27">
        <v>5</v>
      </c>
      <c r="AN50" s="27"/>
      <c r="AO50" s="27">
        <v>12</v>
      </c>
      <c r="AP50" s="27">
        <v>13880</v>
      </c>
      <c r="AQ50" s="27">
        <v>172</v>
      </c>
      <c r="AR50" s="27">
        <v>110</v>
      </c>
      <c r="AS50" s="27">
        <v>260</v>
      </c>
      <c r="AT50" s="27"/>
      <c r="AU50" s="27"/>
      <c r="AV50" s="27"/>
      <c r="AW50" s="28">
        <v>101</v>
      </c>
      <c r="AX50" s="27">
        <v>1000</v>
      </c>
      <c r="AY50" s="28"/>
      <c r="AZ50" s="27">
        <v>290</v>
      </c>
      <c r="BA50" s="27">
        <v>19278</v>
      </c>
      <c r="BB50" s="28">
        <v>15565</v>
      </c>
      <c r="BC50" s="27">
        <v>38115</v>
      </c>
      <c r="BD50" s="27"/>
      <c r="BE50" s="27">
        <v>19860</v>
      </c>
      <c r="BF50" s="27"/>
      <c r="BG50" s="27">
        <v>433722</v>
      </c>
      <c r="BH50" s="28"/>
      <c r="BI50" s="27">
        <v>6404523</v>
      </c>
      <c r="BJ50" s="27">
        <v>4980</v>
      </c>
      <c r="BK50" s="27">
        <v>31300</v>
      </c>
      <c r="BL50" s="27"/>
      <c r="BM50" s="28"/>
      <c r="BN50" s="28">
        <v>119848</v>
      </c>
      <c r="BO50" s="28"/>
      <c r="BP50" s="27"/>
      <c r="BQ50" s="29">
        <v>49340</v>
      </c>
      <c r="BR50" s="17"/>
      <c r="BS50" s="18">
        <f t="shared" si="8"/>
        <v>1612330</v>
      </c>
      <c r="BT50" s="19">
        <f t="shared" si="9"/>
        <v>6404523</v>
      </c>
      <c r="BU50" s="19">
        <f t="shared" si="10"/>
        <v>651</v>
      </c>
      <c r="BV50" s="19">
        <f t="shared" si="11"/>
        <v>174168</v>
      </c>
      <c r="BW50" s="19">
        <f t="shared" si="12"/>
        <v>8191672</v>
      </c>
      <c r="BX50" s="20">
        <f t="shared" si="13"/>
        <v>19.682550766192787</v>
      </c>
      <c r="BY50" s="21">
        <f t="shared" si="14"/>
        <v>683.2656601885061</v>
      </c>
      <c r="BZ50" s="21">
        <f t="shared" si="7"/>
        <v>134.48411043456503</v>
      </c>
    </row>
    <row r="51" spans="1:78" ht="12.75">
      <c r="A51" s="22" t="s">
        <v>78</v>
      </c>
      <c r="B51" s="23" t="s">
        <v>79</v>
      </c>
      <c r="C51" s="24" t="s">
        <v>226</v>
      </c>
      <c r="D51" s="23" t="s">
        <v>227</v>
      </c>
      <c r="E51" s="25" t="s">
        <v>228</v>
      </c>
      <c r="F51" s="26">
        <v>2819</v>
      </c>
      <c r="G51" s="27"/>
      <c r="H51" s="27"/>
      <c r="I51" s="27"/>
      <c r="J51" s="27"/>
      <c r="K51" s="27">
        <v>54755</v>
      </c>
      <c r="L51" s="28">
        <v>25886</v>
      </c>
      <c r="M51" s="27"/>
      <c r="N51" s="27">
        <v>1028</v>
      </c>
      <c r="O51" s="27"/>
      <c r="P51" s="28">
        <v>56960</v>
      </c>
      <c r="Q51" s="27"/>
      <c r="R51" s="27"/>
      <c r="S51" s="27">
        <v>395</v>
      </c>
      <c r="T51" s="27"/>
      <c r="U51" s="27"/>
      <c r="V51" s="28"/>
      <c r="W51" s="27"/>
      <c r="X51" s="27"/>
      <c r="Y51" s="27">
        <v>800</v>
      </c>
      <c r="Z51" s="27"/>
      <c r="AA51" s="27"/>
      <c r="AB51" s="27"/>
      <c r="AC51" s="27"/>
      <c r="AD51" s="27"/>
      <c r="AE51" s="27"/>
      <c r="AF51" s="27"/>
      <c r="AG51" s="27"/>
      <c r="AH51" s="28">
        <v>49876</v>
      </c>
      <c r="AI51" s="27"/>
      <c r="AJ51" s="27"/>
      <c r="AK51" s="27">
        <v>1890</v>
      </c>
      <c r="AL51" s="27"/>
      <c r="AM51" s="27"/>
      <c r="AN51" s="27"/>
      <c r="AO51" s="27"/>
      <c r="AP51" s="28">
        <v>2200</v>
      </c>
      <c r="AQ51" s="27"/>
      <c r="AR51" s="27"/>
      <c r="AS51" s="27"/>
      <c r="AT51" s="27"/>
      <c r="AU51" s="27"/>
      <c r="AV51" s="27"/>
      <c r="AW51" s="27">
        <v>183</v>
      </c>
      <c r="AX51" s="28"/>
      <c r="AY51" s="27"/>
      <c r="AZ51" s="28">
        <v>222</v>
      </c>
      <c r="BA51" s="28">
        <v>2065</v>
      </c>
      <c r="BB51" s="28">
        <v>2140</v>
      </c>
      <c r="BC51" s="27">
        <v>2150</v>
      </c>
      <c r="BD51" s="28"/>
      <c r="BE51" s="27">
        <v>2225</v>
      </c>
      <c r="BF51" s="28"/>
      <c r="BG51" s="27">
        <v>8931</v>
      </c>
      <c r="BH51" s="28"/>
      <c r="BI51" s="27">
        <v>904910</v>
      </c>
      <c r="BJ51" s="27"/>
      <c r="BK51" s="27"/>
      <c r="BL51" s="27"/>
      <c r="BM51" s="28"/>
      <c r="BN51" s="28">
        <v>21270</v>
      </c>
      <c r="BO51" s="28"/>
      <c r="BP51" s="28"/>
      <c r="BQ51" s="29"/>
      <c r="BR51" s="17"/>
      <c r="BS51" s="18">
        <f t="shared" si="8"/>
        <v>211301</v>
      </c>
      <c r="BT51" s="19">
        <f t="shared" si="9"/>
        <v>904910</v>
      </c>
      <c r="BU51" s="19">
        <f t="shared" si="10"/>
        <v>405</v>
      </c>
      <c r="BV51" s="19">
        <f t="shared" si="11"/>
        <v>21270</v>
      </c>
      <c r="BW51" s="19">
        <f t="shared" si="12"/>
        <v>1137886</v>
      </c>
      <c r="BX51" s="20">
        <f t="shared" si="13"/>
        <v>18.56961066398567</v>
      </c>
      <c r="BY51" s="21">
        <f t="shared" si="14"/>
        <v>403.6488116353317</v>
      </c>
      <c r="BZ51" s="21">
        <f t="shared" si="7"/>
        <v>74.95601277048598</v>
      </c>
    </row>
    <row r="52" spans="1:78" ht="12.75">
      <c r="A52" s="22" t="s">
        <v>78</v>
      </c>
      <c r="B52" s="23" t="s">
        <v>79</v>
      </c>
      <c r="C52" s="24" t="s">
        <v>229</v>
      </c>
      <c r="D52" s="23" t="s">
        <v>230</v>
      </c>
      <c r="E52" s="25" t="s">
        <v>231</v>
      </c>
      <c r="F52" s="26">
        <v>2710</v>
      </c>
      <c r="G52" s="27"/>
      <c r="H52" s="27"/>
      <c r="I52" s="27"/>
      <c r="J52" s="27"/>
      <c r="K52" s="28"/>
      <c r="L52" s="28">
        <v>31217</v>
      </c>
      <c r="M52" s="28"/>
      <c r="N52" s="28"/>
      <c r="O52" s="27"/>
      <c r="P52" s="28">
        <v>56853</v>
      </c>
      <c r="Q52" s="27"/>
      <c r="R52" s="27"/>
      <c r="S52" s="28">
        <v>530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8"/>
      <c r="AG52" s="27"/>
      <c r="AH52" s="28">
        <v>54021</v>
      </c>
      <c r="AI52" s="27"/>
      <c r="AJ52" s="28"/>
      <c r="AK52" s="28">
        <v>1920</v>
      </c>
      <c r="AL52" s="27"/>
      <c r="AM52" s="27"/>
      <c r="AN52" s="27"/>
      <c r="AO52" s="27"/>
      <c r="AP52" s="27">
        <v>2280</v>
      </c>
      <c r="AQ52" s="28">
        <v>20</v>
      </c>
      <c r="AR52" s="27"/>
      <c r="AS52" s="27"/>
      <c r="AT52" s="27"/>
      <c r="AU52" s="27"/>
      <c r="AV52" s="27"/>
      <c r="AW52" s="27">
        <v>117</v>
      </c>
      <c r="AX52" s="27">
        <v>40</v>
      </c>
      <c r="AY52" s="27"/>
      <c r="AZ52" s="27">
        <v>189</v>
      </c>
      <c r="BA52" s="27">
        <v>1910</v>
      </c>
      <c r="BB52" s="28">
        <v>2070</v>
      </c>
      <c r="BC52" s="27">
        <v>2740</v>
      </c>
      <c r="BD52" s="28"/>
      <c r="BE52" s="27">
        <v>1905</v>
      </c>
      <c r="BF52" s="28"/>
      <c r="BG52" s="27">
        <v>8010</v>
      </c>
      <c r="BH52" s="28"/>
      <c r="BI52" s="27">
        <v>1074540</v>
      </c>
      <c r="BJ52" s="28"/>
      <c r="BK52" s="27"/>
      <c r="BL52" s="27"/>
      <c r="BM52" s="28"/>
      <c r="BN52" s="28">
        <v>19550</v>
      </c>
      <c r="BO52" s="28"/>
      <c r="BP52" s="27"/>
      <c r="BQ52" s="29"/>
      <c r="BR52" s="17"/>
      <c r="BS52" s="18">
        <f t="shared" si="8"/>
        <v>163516</v>
      </c>
      <c r="BT52" s="19">
        <f t="shared" si="9"/>
        <v>1074540</v>
      </c>
      <c r="BU52" s="19">
        <f t="shared" si="10"/>
        <v>306</v>
      </c>
      <c r="BV52" s="19">
        <f t="shared" si="11"/>
        <v>19550</v>
      </c>
      <c r="BW52" s="19">
        <f t="shared" si="12"/>
        <v>1257912</v>
      </c>
      <c r="BX52" s="20">
        <f t="shared" si="13"/>
        <v>12.999001519979139</v>
      </c>
      <c r="BY52" s="21">
        <f t="shared" si="14"/>
        <v>464.1741697416974</v>
      </c>
      <c r="BZ52" s="21">
        <f t="shared" si="7"/>
        <v>60.3380073800738</v>
      </c>
    </row>
    <row r="53" spans="1:78" ht="12.75">
      <c r="A53" s="22" t="s">
        <v>78</v>
      </c>
      <c r="B53" s="23" t="s">
        <v>79</v>
      </c>
      <c r="C53" s="24" t="s">
        <v>232</v>
      </c>
      <c r="D53" s="23" t="s">
        <v>233</v>
      </c>
      <c r="E53" s="25" t="s">
        <v>234</v>
      </c>
      <c r="F53" s="26">
        <v>2761</v>
      </c>
      <c r="G53" s="27"/>
      <c r="H53" s="27"/>
      <c r="I53" s="27"/>
      <c r="J53" s="27"/>
      <c r="K53" s="28">
        <v>14015</v>
      </c>
      <c r="L53" s="28">
        <v>11800</v>
      </c>
      <c r="M53" s="27"/>
      <c r="N53" s="27"/>
      <c r="O53" s="27"/>
      <c r="P53" s="28">
        <v>35863</v>
      </c>
      <c r="Q53" s="27"/>
      <c r="R53" s="27"/>
      <c r="S53" s="27">
        <v>205</v>
      </c>
      <c r="T53" s="27"/>
      <c r="U53" s="27"/>
      <c r="V53" s="27"/>
      <c r="W53" s="28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8">
        <v>29285</v>
      </c>
      <c r="AI53" s="27"/>
      <c r="AJ53" s="27"/>
      <c r="AK53" s="28">
        <v>1935</v>
      </c>
      <c r="AL53" s="27"/>
      <c r="AM53" s="27"/>
      <c r="AN53" s="27"/>
      <c r="AO53" s="27"/>
      <c r="AP53" s="27">
        <v>2200</v>
      </c>
      <c r="AQ53" s="27"/>
      <c r="AR53" s="27"/>
      <c r="AS53" s="27"/>
      <c r="AT53" s="27"/>
      <c r="AU53" s="27"/>
      <c r="AV53" s="27"/>
      <c r="AW53" s="28">
        <v>143</v>
      </c>
      <c r="AX53" s="27">
        <v>10</v>
      </c>
      <c r="AY53" s="28"/>
      <c r="AZ53" s="27">
        <v>185</v>
      </c>
      <c r="BA53" s="27">
        <v>2415</v>
      </c>
      <c r="BB53" s="27">
        <v>2320</v>
      </c>
      <c r="BC53" s="27">
        <v>2965</v>
      </c>
      <c r="BD53" s="28"/>
      <c r="BE53" s="27">
        <v>1770</v>
      </c>
      <c r="BF53" s="27"/>
      <c r="BG53" s="27">
        <v>5130</v>
      </c>
      <c r="BH53" s="28"/>
      <c r="BI53" s="27">
        <v>1508110</v>
      </c>
      <c r="BJ53" s="27"/>
      <c r="BK53" s="27"/>
      <c r="BL53" s="27"/>
      <c r="BM53" s="28"/>
      <c r="BN53" s="28">
        <v>21740</v>
      </c>
      <c r="BO53" s="28"/>
      <c r="BP53" s="27"/>
      <c r="BQ53" s="29"/>
      <c r="BR53" s="17"/>
      <c r="BS53" s="18">
        <f t="shared" si="8"/>
        <v>109913</v>
      </c>
      <c r="BT53" s="19">
        <f t="shared" si="9"/>
        <v>1508110</v>
      </c>
      <c r="BU53" s="19">
        <f t="shared" si="10"/>
        <v>328</v>
      </c>
      <c r="BV53" s="19">
        <f t="shared" si="11"/>
        <v>21740</v>
      </c>
      <c r="BW53" s="19">
        <f t="shared" si="12"/>
        <v>1640091</v>
      </c>
      <c r="BX53" s="20">
        <f t="shared" si="13"/>
        <v>6.701640335810636</v>
      </c>
      <c r="BY53" s="21">
        <f t="shared" si="14"/>
        <v>594.0206446939515</v>
      </c>
      <c r="BZ53" s="21">
        <f t="shared" si="7"/>
        <v>39.80912712785223</v>
      </c>
    </row>
    <row r="54" spans="1:78" ht="12.75">
      <c r="A54" s="22" t="s">
        <v>78</v>
      </c>
      <c r="B54" s="23" t="s">
        <v>79</v>
      </c>
      <c r="C54" s="24" t="s">
        <v>235</v>
      </c>
      <c r="D54" s="23" t="s">
        <v>236</v>
      </c>
      <c r="E54" s="25" t="s">
        <v>237</v>
      </c>
      <c r="F54" s="26">
        <v>2203</v>
      </c>
      <c r="G54" s="27"/>
      <c r="H54" s="27"/>
      <c r="I54" s="27"/>
      <c r="J54" s="27"/>
      <c r="K54" s="27">
        <v>35130</v>
      </c>
      <c r="L54" s="28">
        <v>10803</v>
      </c>
      <c r="M54" s="27"/>
      <c r="N54" s="27"/>
      <c r="O54" s="27"/>
      <c r="P54" s="28">
        <v>60502</v>
      </c>
      <c r="Q54" s="27"/>
      <c r="R54" s="27"/>
      <c r="S54" s="27">
        <v>1580</v>
      </c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8">
        <v>49178</v>
      </c>
      <c r="AI54" s="27"/>
      <c r="AJ54" s="28"/>
      <c r="AK54" s="27">
        <v>1875</v>
      </c>
      <c r="AL54" s="27"/>
      <c r="AM54" s="27"/>
      <c r="AN54" s="27"/>
      <c r="AO54" s="27"/>
      <c r="AP54" s="27">
        <v>2750</v>
      </c>
      <c r="AQ54" s="27"/>
      <c r="AR54" s="27"/>
      <c r="AS54" s="27"/>
      <c r="AT54" s="27"/>
      <c r="AU54" s="27"/>
      <c r="AV54" s="27"/>
      <c r="AW54" s="27">
        <v>87</v>
      </c>
      <c r="AX54" s="27">
        <v>980</v>
      </c>
      <c r="AY54" s="27"/>
      <c r="AZ54" s="27">
        <v>179</v>
      </c>
      <c r="BA54" s="27">
        <v>4340</v>
      </c>
      <c r="BB54" s="27"/>
      <c r="BC54" s="27"/>
      <c r="BD54" s="27"/>
      <c r="BE54" s="27"/>
      <c r="BF54" s="28"/>
      <c r="BG54" s="27"/>
      <c r="BH54" s="28"/>
      <c r="BI54" s="27">
        <v>1087498</v>
      </c>
      <c r="BJ54" s="28"/>
      <c r="BK54" s="27"/>
      <c r="BL54" s="27"/>
      <c r="BM54" s="28"/>
      <c r="BN54" s="28"/>
      <c r="BO54" s="28"/>
      <c r="BP54" s="27"/>
      <c r="BQ54" s="29"/>
      <c r="BR54" s="17"/>
      <c r="BS54" s="18">
        <f t="shared" si="8"/>
        <v>167138</v>
      </c>
      <c r="BT54" s="19">
        <f t="shared" si="9"/>
        <v>1087498</v>
      </c>
      <c r="BU54" s="19">
        <f t="shared" si="10"/>
        <v>266</v>
      </c>
      <c r="BV54" s="19">
        <f t="shared" si="11"/>
        <v>0</v>
      </c>
      <c r="BW54" s="19">
        <f t="shared" si="12"/>
        <v>1254902</v>
      </c>
      <c r="BX54" s="20">
        <f t="shared" si="13"/>
        <v>13.318808958787221</v>
      </c>
      <c r="BY54" s="21">
        <f t="shared" si="14"/>
        <v>569.6332274171584</v>
      </c>
      <c r="BZ54" s="21">
        <f t="shared" si="7"/>
        <v>75.86836132546527</v>
      </c>
    </row>
    <row r="55" spans="1:78" ht="12.75">
      <c r="A55" s="22" t="s">
        <v>78</v>
      </c>
      <c r="B55" s="23" t="s">
        <v>79</v>
      </c>
      <c r="C55" s="24" t="s">
        <v>238</v>
      </c>
      <c r="D55" s="23" t="s">
        <v>239</v>
      </c>
      <c r="E55" s="25" t="s">
        <v>240</v>
      </c>
      <c r="F55" s="26">
        <v>6697</v>
      </c>
      <c r="G55" s="27">
        <v>75</v>
      </c>
      <c r="H55" s="27"/>
      <c r="I55" s="27"/>
      <c r="J55" s="27">
        <v>470</v>
      </c>
      <c r="K55" s="27">
        <v>153410</v>
      </c>
      <c r="L55" s="28">
        <v>63717</v>
      </c>
      <c r="M55" s="27"/>
      <c r="N55" s="27">
        <v>6626</v>
      </c>
      <c r="O55" s="27"/>
      <c r="P55" s="28">
        <v>153096</v>
      </c>
      <c r="Q55" s="27"/>
      <c r="R55" s="27"/>
      <c r="S55" s="27">
        <v>5040</v>
      </c>
      <c r="T55" s="27"/>
      <c r="U55" s="27"/>
      <c r="V55" s="27"/>
      <c r="W55" s="27"/>
      <c r="X55" s="27"/>
      <c r="Y55" s="27">
        <v>145690</v>
      </c>
      <c r="Z55" s="27"/>
      <c r="AA55" s="27"/>
      <c r="AB55" s="27"/>
      <c r="AC55" s="27"/>
      <c r="AD55" s="27"/>
      <c r="AE55" s="27"/>
      <c r="AF55" s="27"/>
      <c r="AG55" s="27"/>
      <c r="AH55" s="28">
        <v>176367</v>
      </c>
      <c r="AI55" s="27"/>
      <c r="AJ55" s="28"/>
      <c r="AK55" s="27">
        <v>7655</v>
      </c>
      <c r="AL55" s="27"/>
      <c r="AM55" s="27"/>
      <c r="AN55" s="27"/>
      <c r="AO55" s="27">
        <v>190</v>
      </c>
      <c r="AP55" s="27">
        <v>10810</v>
      </c>
      <c r="AQ55" s="27">
        <v>2480</v>
      </c>
      <c r="AR55" s="27"/>
      <c r="AS55" s="27">
        <v>2030</v>
      </c>
      <c r="AT55" s="27"/>
      <c r="AU55" s="27"/>
      <c r="AV55" s="27"/>
      <c r="AW55" s="27">
        <v>206</v>
      </c>
      <c r="AX55" s="27">
        <v>3080</v>
      </c>
      <c r="AY55" s="27"/>
      <c r="AZ55" s="27">
        <v>390</v>
      </c>
      <c r="BA55" s="27">
        <v>17680</v>
      </c>
      <c r="BB55" s="27">
        <v>15010</v>
      </c>
      <c r="BC55" s="27">
        <v>55700</v>
      </c>
      <c r="BD55" s="27"/>
      <c r="BE55" s="27">
        <v>44070</v>
      </c>
      <c r="BF55" s="28"/>
      <c r="BG55" s="27">
        <v>137280</v>
      </c>
      <c r="BH55" s="28"/>
      <c r="BI55" s="27">
        <v>2614820</v>
      </c>
      <c r="BJ55" s="28"/>
      <c r="BK55" s="27"/>
      <c r="BL55" s="27"/>
      <c r="BM55" s="28"/>
      <c r="BN55" s="28">
        <v>36050</v>
      </c>
      <c r="BO55" s="28"/>
      <c r="BP55" s="27"/>
      <c r="BQ55" s="29"/>
      <c r="BR55" s="17"/>
      <c r="BS55" s="18">
        <f t="shared" si="8"/>
        <v>998446</v>
      </c>
      <c r="BT55" s="19">
        <f t="shared" si="9"/>
        <v>2614820</v>
      </c>
      <c r="BU55" s="19">
        <f t="shared" si="10"/>
        <v>2626</v>
      </c>
      <c r="BV55" s="19">
        <f t="shared" si="11"/>
        <v>36050</v>
      </c>
      <c r="BW55" s="19">
        <f t="shared" si="12"/>
        <v>3651942</v>
      </c>
      <c r="BX55" s="20">
        <f t="shared" si="13"/>
        <v>27.340138479745846</v>
      </c>
      <c r="BY55" s="21">
        <f t="shared" si="14"/>
        <v>545.3101388681499</v>
      </c>
      <c r="BZ55" s="21">
        <f t="shared" si="7"/>
        <v>149.08854711064654</v>
      </c>
    </row>
    <row r="56" spans="1:78" ht="12.75">
      <c r="A56" s="22" t="s">
        <v>78</v>
      </c>
      <c r="B56" s="23" t="s">
        <v>79</v>
      </c>
      <c r="C56" s="24" t="s">
        <v>241</v>
      </c>
      <c r="D56" s="23" t="s">
        <v>242</v>
      </c>
      <c r="E56" s="25" t="s">
        <v>243</v>
      </c>
      <c r="F56" s="26">
        <v>1026</v>
      </c>
      <c r="G56" s="27"/>
      <c r="H56" s="27"/>
      <c r="I56" s="27"/>
      <c r="J56" s="27"/>
      <c r="K56" s="27"/>
      <c r="L56" s="28">
        <v>7010</v>
      </c>
      <c r="M56" s="27"/>
      <c r="N56" s="27"/>
      <c r="O56" s="27"/>
      <c r="P56" s="28">
        <v>12030</v>
      </c>
      <c r="Q56" s="27"/>
      <c r="R56" s="27"/>
      <c r="S56" s="27">
        <v>160</v>
      </c>
      <c r="T56" s="27"/>
      <c r="U56" s="27"/>
      <c r="V56" s="27"/>
      <c r="W56" s="27"/>
      <c r="X56" s="27"/>
      <c r="Y56" s="27">
        <v>30</v>
      </c>
      <c r="Z56" s="27"/>
      <c r="AA56" s="27"/>
      <c r="AB56" s="27"/>
      <c r="AC56" s="27"/>
      <c r="AD56" s="27"/>
      <c r="AE56" s="27"/>
      <c r="AF56" s="27"/>
      <c r="AG56" s="27"/>
      <c r="AH56" s="28">
        <v>19811</v>
      </c>
      <c r="AI56" s="27"/>
      <c r="AJ56" s="28"/>
      <c r="AK56" s="27"/>
      <c r="AL56" s="27"/>
      <c r="AM56" s="27"/>
      <c r="AN56" s="27"/>
      <c r="AO56" s="27"/>
      <c r="AP56" s="27">
        <v>1120</v>
      </c>
      <c r="AQ56" s="27"/>
      <c r="AR56" s="27"/>
      <c r="AS56" s="27">
        <v>100</v>
      </c>
      <c r="AT56" s="27"/>
      <c r="AU56" s="27"/>
      <c r="AV56" s="27"/>
      <c r="AW56" s="27">
        <v>94</v>
      </c>
      <c r="AX56" s="27"/>
      <c r="AY56" s="27"/>
      <c r="AZ56" s="27">
        <v>85</v>
      </c>
      <c r="BA56" s="27">
        <v>1610</v>
      </c>
      <c r="BB56" s="27">
        <v>950</v>
      </c>
      <c r="BC56" s="27">
        <v>630</v>
      </c>
      <c r="BD56" s="27"/>
      <c r="BE56" s="27">
        <v>410</v>
      </c>
      <c r="BF56" s="28"/>
      <c r="BG56" s="27">
        <v>1500</v>
      </c>
      <c r="BH56" s="28"/>
      <c r="BI56" s="27">
        <v>411342</v>
      </c>
      <c r="BJ56" s="28"/>
      <c r="BK56" s="27"/>
      <c r="BL56" s="27"/>
      <c r="BM56" s="28"/>
      <c r="BN56" s="28">
        <v>14920</v>
      </c>
      <c r="BO56" s="28"/>
      <c r="BP56" s="27"/>
      <c r="BQ56" s="29"/>
      <c r="BR56" s="17"/>
      <c r="BS56" s="18">
        <f t="shared" si="8"/>
        <v>45261</v>
      </c>
      <c r="BT56" s="19">
        <f t="shared" si="9"/>
        <v>411342</v>
      </c>
      <c r="BU56" s="19">
        <f t="shared" si="10"/>
        <v>279</v>
      </c>
      <c r="BV56" s="19">
        <f t="shared" si="11"/>
        <v>14920</v>
      </c>
      <c r="BW56" s="19">
        <f t="shared" si="12"/>
        <v>471802</v>
      </c>
      <c r="BX56" s="20">
        <f t="shared" si="13"/>
        <v>9.593219189405726</v>
      </c>
      <c r="BY56" s="21">
        <f t="shared" si="14"/>
        <v>459.8460038986355</v>
      </c>
      <c r="BZ56" s="21">
        <f t="shared" si="7"/>
        <v>44.1140350877193</v>
      </c>
    </row>
    <row r="57" spans="1:78" ht="12.75">
      <c r="A57" s="22" t="s">
        <v>78</v>
      </c>
      <c r="B57" s="23" t="s">
        <v>79</v>
      </c>
      <c r="C57" s="24" t="s">
        <v>244</v>
      </c>
      <c r="D57" s="23" t="s">
        <v>245</v>
      </c>
      <c r="E57" s="25" t="s">
        <v>246</v>
      </c>
      <c r="F57" s="26">
        <v>6758</v>
      </c>
      <c r="G57" s="27"/>
      <c r="H57" s="27"/>
      <c r="I57" s="27"/>
      <c r="J57" s="27"/>
      <c r="K57" s="27">
        <v>63280</v>
      </c>
      <c r="L57" s="28">
        <v>60136</v>
      </c>
      <c r="M57" s="27"/>
      <c r="N57" s="27"/>
      <c r="O57" s="27"/>
      <c r="P57" s="28">
        <v>98219</v>
      </c>
      <c r="Q57" s="27"/>
      <c r="R57" s="27"/>
      <c r="S57" s="27">
        <v>975</v>
      </c>
      <c r="T57" s="27"/>
      <c r="U57" s="27"/>
      <c r="V57" s="27"/>
      <c r="W57" s="27"/>
      <c r="X57" s="27"/>
      <c r="Y57" s="27">
        <v>740</v>
      </c>
      <c r="Z57" s="27"/>
      <c r="AA57" s="27"/>
      <c r="AB57" s="27"/>
      <c r="AC57" s="27"/>
      <c r="AD57" s="27"/>
      <c r="AE57" s="27"/>
      <c r="AF57" s="27"/>
      <c r="AG57" s="27"/>
      <c r="AH57" s="28">
        <v>132581</v>
      </c>
      <c r="AI57" s="27"/>
      <c r="AJ57" s="28"/>
      <c r="AK57" s="27">
        <v>7410</v>
      </c>
      <c r="AL57" s="27"/>
      <c r="AM57" s="27"/>
      <c r="AN57" s="27"/>
      <c r="AO57" s="27">
        <v>5</v>
      </c>
      <c r="AP57" s="27">
        <v>4990</v>
      </c>
      <c r="AQ57" s="27">
        <v>5</v>
      </c>
      <c r="AR57" s="27"/>
      <c r="AS57" s="27">
        <v>42</v>
      </c>
      <c r="AT57" s="27"/>
      <c r="AU57" s="27"/>
      <c r="AV57" s="27"/>
      <c r="AW57" s="27">
        <v>173</v>
      </c>
      <c r="AX57" s="27">
        <v>125</v>
      </c>
      <c r="AY57" s="27"/>
      <c r="AZ57" s="27">
        <v>228</v>
      </c>
      <c r="BA57" s="27">
        <v>11090</v>
      </c>
      <c r="BB57" s="27">
        <v>7740</v>
      </c>
      <c r="BC57" s="27">
        <v>11330</v>
      </c>
      <c r="BD57" s="27"/>
      <c r="BE57" s="27">
        <v>7400</v>
      </c>
      <c r="BF57" s="28"/>
      <c r="BG57" s="27">
        <v>115485</v>
      </c>
      <c r="BH57" s="28"/>
      <c r="BI57" s="27">
        <v>2616940</v>
      </c>
      <c r="BJ57" s="28"/>
      <c r="BK57" s="27"/>
      <c r="BL57" s="27"/>
      <c r="BM57" s="28"/>
      <c r="BN57" s="28">
        <v>24110</v>
      </c>
      <c r="BO57" s="28"/>
      <c r="BP57" s="27"/>
      <c r="BQ57" s="29"/>
      <c r="BR57" s="17"/>
      <c r="BS57" s="18">
        <f t="shared" si="8"/>
        <v>521511</v>
      </c>
      <c r="BT57" s="19">
        <f t="shared" si="9"/>
        <v>2616940</v>
      </c>
      <c r="BU57" s="19">
        <f t="shared" si="10"/>
        <v>443</v>
      </c>
      <c r="BV57" s="19">
        <f t="shared" si="11"/>
        <v>24110</v>
      </c>
      <c r="BW57" s="19">
        <f t="shared" si="12"/>
        <v>3163004</v>
      </c>
      <c r="BX57" s="20">
        <f t="shared" si="13"/>
        <v>16.487838776049603</v>
      </c>
      <c r="BY57" s="21">
        <f t="shared" si="14"/>
        <v>468.03847292098254</v>
      </c>
      <c r="BZ57" s="21">
        <f t="shared" si="7"/>
        <v>77.16942882509618</v>
      </c>
    </row>
    <row r="58" spans="1:78" ht="12.75">
      <c r="A58" s="22" t="s">
        <v>78</v>
      </c>
      <c r="B58" s="23" t="s">
        <v>79</v>
      </c>
      <c r="C58" s="24" t="s">
        <v>247</v>
      </c>
      <c r="D58" s="23" t="s">
        <v>248</v>
      </c>
      <c r="E58" s="25" t="s">
        <v>249</v>
      </c>
      <c r="F58" s="26">
        <v>4932</v>
      </c>
      <c r="G58" s="27">
        <v>15</v>
      </c>
      <c r="H58" s="27"/>
      <c r="I58" s="27"/>
      <c r="J58" s="27"/>
      <c r="K58" s="27">
        <v>65908</v>
      </c>
      <c r="L58" s="28">
        <v>33501</v>
      </c>
      <c r="M58" s="27"/>
      <c r="N58" s="27">
        <v>60</v>
      </c>
      <c r="O58" s="27"/>
      <c r="P58" s="28">
        <v>58750</v>
      </c>
      <c r="Q58" s="27"/>
      <c r="R58" s="27"/>
      <c r="S58" s="27">
        <v>465</v>
      </c>
      <c r="T58" s="27"/>
      <c r="U58" s="27"/>
      <c r="V58" s="27"/>
      <c r="W58" s="27"/>
      <c r="X58" s="27"/>
      <c r="Y58" s="27">
        <v>1295</v>
      </c>
      <c r="Z58" s="27"/>
      <c r="AA58" s="27"/>
      <c r="AB58" s="27"/>
      <c r="AC58" s="27"/>
      <c r="AD58" s="27"/>
      <c r="AE58" s="27"/>
      <c r="AF58" s="27"/>
      <c r="AG58" s="27"/>
      <c r="AH58" s="28">
        <v>87377</v>
      </c>
      <c r="AI58" s="27"/>
      <c r="AJ58" s="28"/>
      <c r="AK58" s="27">
        <v>1860</v>
      </c>
      <c r="AL58" s="27"/>
      <c r="AM58" s="27"/>
      <c r="AN58" s="27"/>
      <c r="AO58" s="27"/>
      <c r="AP58" s="27">
        <v>4300</v>
      </c>
      <c r="AQ58" s="27">
        <v>89</v>
      </c>
      <c r="AR58" s="27"/>
      <c r="AS58" s="27">
        <v>35</v>
      </c>
      <c r="AT58" s="27"/>
      <c r="AU58" s="27"/>
      <c r="AV58" s="27"/>
      <c r="AW58" s="27">
        <v>115</v>
      </c>
      <c r="AX58" s="27">
        <v>70</v>
      </c>
      <c r="AY58" s="27"/>
      <c r="AZ58" s="27">
        <v>225</v>
      </c>
      <c r="BA58" s="27">
        <v>6232</v>
      </c>
      <c r="BB58" s="27">
        <v>6000</v>
      </c>
      <c r="BC58" s="27">
        <v>11055</v>
      </c>
      <c r="BD58" s="27"/>
      <c r="BE58" s="27">
        <v>7541</v>
      </c>
      <c r="BF58" s="28"/>
      <c r="BG58" s="27">
        <v>80560</v>
      </c>
      <c r="BH58" s="28"/>
      <c r="BI58" s="27">
        <v>1850350</v>
      </c>
      <c r="BJ58" s="28"/>
      <c r="BK58" s="27"/>
      <c r="BL58" s="27"/>
      <c r="BM58" s="28"/>
      <c r="BN58" s="28">
        <v>31840</v>
      </c>
      <c r="BO58" s="28"/>
      <c r="BP58" s="27"/>
      <c r="BQ58" s="29">
        <v>1880</v>
      </c>
      <c r="BR58" s="17"/>
      <c r="BS58" s="18">
        <f t="shared" si="8"/>
        <v>365078</v>
      </c>
      <c r="BT58" s="19">
        <f t="shared" si="9"/>
        <v>1850350</v>
      </c>
      <c r="BU58" s="19">
        <f t="shared" si="10"/>
        <v>375</v>
      </c>
      <c r="BV58" s="19">
        <f t="shared" si="11"/>
        <v>33720</v>
      </c>
      <c r="BW58" s="19">
        <f t="shared" si="12"/>
        <v>2249523</v>
      </c>
      <c r="BX58" s="20">
        <f t="shared" si="13"/>
        <v>16.22912946433533</v>
      </c>
      <c r="BY58" s="21">
        <f t="shared" si="14"/>
        <v>456.10766423357666</v>
      </c>
      <c r="BZ58" s="21">
        <f t="shared" si="7"/>
        <v>74.02230332522304</v>
      </c>
    </row>
    <row r="59" spans="1:78" ht="12.75">
      <c r="A59" s="22" t="s">
        <v>78</v>
      </c>
      <c r="B59" s="23" t="s">
        <v>79</v>
      </c>
      <c r="C59" s="24" t="s">
        <v>250</v>
      </c>
      <c r="D59" s="23" t="s">
        <v>251</v>
      </c>
      <c r="E59" s="25" t="s">
        <v>252</v>
      </c>
      <c r="F59" s="26">
        <v>1441</v>
      </c>
      <c r="G59" s="27"/>
      <c r="H59" s="27"/>
      <c r="I59" s="27"/>
      <c r="J59" s="27"/>
      <c r="K59" s="27"/>
      <c r="L59" s="28">
        <v>7190</v>
      </c>
      <c r="M59" s="27"/>
      <c r="N59" s="27">
        <v>3</v>
      </c>
      <c r="O59" s="27"/>
      <c r="P59" s="28">
        <v>28256</v>
      </c>
      <c r="Q59" s="27"/>
      <c r="R59" s="27"/>
      <c r="S59" s="27">
        <v>910</v>
      </c>
      <c r="T59" s="27"/>
      <c r="U59" s="27"/>
      <c r="V59" s="27"/>
      <c r="W59" s="27"/>
      <c r="X59" s="27"/>
      <c r="Y59" s="27">
        <v>160</v>
      </c>
      <c r="Z59" s="27"/>
      <c r="AA59" s="27"/>
      <c r="AB59" s="27"/>
      <c r="AC59" s="27"/>
      <c r="AD59" s="27"/>
      <c r="AE59" s="27"/>
      <c r="AF59" s="27"/>
      <c r="AG59" s="27"/>
      <c r="AH59" s="28">
        <v>22930</v>
      </c>
      <c r="AI59" s="27"/>
      <c r="AJ59" s="28"/>
      <c r="AK59" s="27">
        <v>4255</v>
      </c>
      <c r="AL59" s="27"/>
      <c r="AM59" s="27"/>
      <c r="AN59" s="27"/>
      <c r="AO59" s="27"/>
      <c r="AP59" s="27">
        <v>1120</v>
      </c>
      <c r="AQ59" s="27"/>
      <c r="AR59" s="27"/>
      <c r="AS59" s="27"/>
      <c r="AT59" s="27"/>
      <c r="AU59" s="27"/>
      <c r="AV59" s="27"/>
      <c r="AW59" s="27">
        <v>87</v>
      </c>
      <c r="AX59" s="27"/>
      <c r="AY59" s="27"/>
      <c r="AZ59" s="27">
        <v>149</v>
      </c>
      <c r="BA59" s="27">
        <v>1090</v>
      </c>
      <c r="BB59" s="27">
        <v>850</v>
      </c>
      <c r="BC59" s="27">
        <v>740</v>
      </c>
      <c r="BD59" s="27"/>
      <c r="BE59" s="27">
        <v>395</v>
      </c>
      <c r="BF59" s="28"/>
      <c r="BG59" s="27">
        <v>150</v>
      </c>
      <c r="BH59" s="28"/>
      <c r="BI59" s="27">
        <v>550591</v>
      </c>
      <c r="BJ59" s="28"/>
      <c r="BK59" s="27"/>
      <c r="BL59" s="27"/>
      <c r="BM59" s="28"/>
      <c r="BN59" s="28">
        <v>15450</v>
      </c>
      <c r="BO59" s="28"/>
      <c r="BP59" s="27"/>
      <c r="BQ59" s="29"/>
      <c r="BR59" s="17"/>
      <c r="BS59" s="18">
        <f t="shared" si="8"/>
        <v>68049</v>
      </c>
      <c r="BT59" s="19">
        <f t="shared" si="9"/>
        <v>550591</v>
      </c>
      <c r="BU59" s="19">
        <f t="shared" si="10"/>
        <v>236</v>
      </c>
      <c r="BV59" s="19">
        <f t="shared" si="11"/>
        <v>15450</v>
      </c>
      <c r="BW59" s="19">
        <f t="shared" si="12"/>
        <v>634326</v>
      </c>
      <c r="BX59" s="20">
        <f t="shared" si="13"/>
        <v>10.72776458792482</v>
      </c>
      <c r="BY59" s="21">
        <f t="shared" si="14"/>
        <v>440.19847328244276</v>
      </c>
      <c r="BZ59" s="21">
        <f t="shared" si="7"/>
        <v>47.2234559333796</v>
      </c>
    </row>
    <row r="60" spans="1:78" ht="12.75">
      <c r="A60" s="22" t="s">
        <v>78</v>
      </c>
      <c r="B60" s="23" t="s">
        <v>79</v>
      </c>
      <c r="C60" s="24" t="s">
        <v>253</v>
      </c>
      <c r="D60" s="23" t="s">
        <v>254</v>
      </c>
      <c r="E60" s="25" t="s">
        <v>255</v>
      </c>
      <c r="F60" s="26">
        <v>1602</v>
      </c>
      <c r="G60" s="27"/>
      <c r="H60" s="27"/>
      <c r="I60" s="27"/>
      <c r="J60" s="27"/>
      <c r="K60" s="28">
        <v>56785</v>
      </c>
      <c r="L60" s="28">
        <v>17430</v>
      </c>
      <c r="M60" s="27"/>
      <c r="N60" s="27">
        <v>2683</v>
      </c>
      <c r="O60" s="27"/>
      <c r="P60" s="28">
        <v>46052</v>
      </c>
      <c r="Q60" s="27"/>
      <c r="R60" s="27"/>
      <c r="S60" s="27">
        <v>320</v>
      </c>
      <c r="T60" s="27"/>
      <c r="U60" s="27"/>
      <c r="V60" s="27"/>
      <c r="W60" s="27"/>
      <c r="X60" s="27"/>
      <c r="Y60" s="27">
        <v>90</v>
      </c>
      <c r="Z60" s="27"/>
      <c r="AA60" s="27"/>
      <c r="AB60" s="27"/>
      <c r="AC60" s="27"/>
      <c r="AD60" s="27"/>
      <c r="AE60" s="27"/>
      <c r="AF60" s="27"/>
      <c r="AG60" s="27"/>
      <c r="AH60" s="28">
        <v>40452</v>
      </c>
      <c r="AI60" s="27"/>
      <c r="AJ60" s="28">
        <v>38280</v>
      </c>
      <c r="AK60" s="28">
        <v>4330</v>
      </c>
      <c r="AL60" s="27"/>
      <c r="AM60" s="27"/>
      <c r="AN60" s="27"/>
      <c r="AO60" s="27"/>
      <c r="AP60" s="28">
        <v>2120</v>
      </c>
      <c r="AQ60" s="27">
        <v>60</v>
      </c>
      <c r="AR60" s="27"/>
      <c r="AS60" s="27"/>
      <c r="AT60" s="27"/>
      <c r="AU60" s="27"/>
      <c r="AV60" s="27"/>
      <c r="AW60" s="28">
        <v>88</v>
      </c>
      <c r="AX60" s="27">
        <v>55</v>
      </c>
      <c r="AY60" s="28"/>
      <c r="AZ60" s="28">
        <v>154</v>
      </c>
      <c r="BA60" s="27">
        <v>2145</v>
      </c>
      <c r="BB60" s="28">
        <v>2310</v>
      </c>
      <c r="BC60" s="27">
        <v>2505</v>
      </c>
      <c r="BD60" s="28"/>
      <c r="BE60" s="27">
        <v>1750</v>
      </c>
      <c r="BF60" s="27"/>
      <c r="BG60" s="27">
        <v>25039</v>
      </c>
      <c r="BH60" s="28"/>
      <c r="BI60" s="27">
        <v>525363</v>
      </c>
      <c r="BJ60" s="27"/>
      <c r="BK60" s="27"/>
      <c r="BL60" s="27"/>
      <c r="BM60" s="28"/>
      <c r="BN60" s="28">
        <v>22260</v>
      </c>
      <c r="BO60" s="28"/>
      <c r="BP60" s="27"/>
      <c r="BQ60" s="29"/>
      <c r="BR60" s="17"/>
      <c r="BS60" s="18">
        <f t="shared" si="8"/>
        <v>242406</v>
      </c>
      <c r="BT60" s="19">
        <f t="shared" si="9"/>
        <v>525363</v>
      </c>
      <c r="BU60" s="19">
        <f t="shared" si="10"/>
        <v>242</v>
      </c>
      <c r="BV60" s="19">
        <f t="shared" si="11"/>
        <v>22260</v>
      </c>
      <c r="BW60" s="19">
        <f t="shared" si="12"/>
        <v>790271</v>
      </c>
      <c r="BX60" s="20">
        <f t="shared" si="13"/>
        <v>30.673781525577937</v>
      </c>
      <c r="BY60" s="21">
        <f t="shared" si="14"/>
        <v>493.3027465667915</v>
      </c>
      <c r="BZ60" s="21">
        <f t="shared" si="7"/>
        <v>151.31460674157304</v>
      </c>
    </row>
    <row r="61" spans="1:78" ht="13.5" thickBot="1">
      <c r="A61" s="30" t="s">
        <v>78</v>
      </c>
      <c r="B61" s="31" t="s">
        <v>79</v>
      </c>
      <c r="C61" s="32" t="s">
        <v>256</v>
      </c>
      <c r="D61" s="31" t="s">
        <v>257</v>
      </c>
      <c r="E61" s="33" t="s">
        <v>258</v>
      </c>
      <c r="F61" s="34">
        <v>2526</v>
      </c>
      <c r="G61" s="35"/>
      <c r="H61" s="35"/>
      <c r="I61" s="35"/>
      <c r="J61" s="35"/>
      <c r="K61" s="36"/>
      <c r="L61" s="36">
        <v>42962</v>
      </c>
      <c r="M61" s="35"/>
      <c r="N61" s="36"/>
      <c r="O61" s="35"/>
      <c r="P61" s="36">
        <v>75569</v>
      </c>
      <c r="Q61" s="35"/>
      <c r="R61" s="35"/>
      <c r="S61" s="35">
        <v>400</v>
      </c>
      <c r="T61" s="35"/>
      <c r="U61" s="35"/>
      <c r="V61" s="36"/>
      <c r="W61" s="35"/>
      <c r="X61" s="35"/>
      <c r="Y61" s="35">
        <v>75</v>
      </c>
      <c r="Z61" s="35"/>
      <c r="AA61" s="35"/>
      <c r="AB61" s="35"/>
      <c r="AC61" s="35"/>
      <c r="AD61" s="35"/>
      <c r="AE61" s="35"/>
      <c r="AF61" s="36"/>
      <c r="AG61" s="35"/>
      <c r="AH61" s="36">
        <v>43305</v>
      </c>
      <c r="AI61" s="35"/>
      <c r="AJ61" s="36"/>
      <c r="AK61" s="36">
        <v>2870</v>
      </c>
      <c r="AL61" s="35"/>
      <c r="AM61" s="35"/>
      <c r="AN61" s="35"/>
      <c r="AO61" s="36">
        <v>1</v>
      </c>
      <c r="AP61" s="36">
        <v>3640</v>
      </c>
      <c r="AQ61" s="36"/>
      <c r="AR61" s="36"/>
      <c r="AS61" s="35"/>
      <c r="AT61" s="35"/>
      <c r="AU61" s="35"/>
      <c r="AV61" s="35"/>
      <c r="AW61" s="35"/>
      <c r="AX61" s="36">
        <v>10</v>
      </c>
      <c r="AY61" s="36"/>
      <c r="AZ61" s="36">
        <v>152</v>
      </c>
      <c r="BA61" s="36">
        <v>3255</v>
      </c>
      <c r="BB61" s="36">
        <v>2225</v>
      </c>
      <c r="BC61" s="35">
        <v>3590</v>
      </c>
      <c r="BD61" s="36"/>
      <c r="BE61" s="35">
        <v>3115</v>
      </c>
      <c r="BF61" s="36"/>
      <c r="BG61" s="35">
        <v>6920</v>
      </c>
      <c r="BH61" s="36"/>
      <c r="BI61" s="35">
        <v>1097540</v>
      </c>
      <c r="BJ61" s="36"/>
      <c r="BK61" s="35"/>
      <c r="BL61" s="35"/>
      <c r="BM61" s="36"/>
      <c r="BN61" s="36">
        <v>27230</v>
      </c>
      <c r="BO61" s="36"/>
      <c r="BP61" s="36"/>
      <c r="BQ61" s="37"/>
      <c r="BR61" s="38"/>
      <c r="BS61" s="39">
        <f>BE61+BC61+BB61+BA61+AP61+AK61+AJ61+AI61+AH61+AF61+AE61+AD61+AC61+AB61+AA61+Z61+Y61+X61+W61+V61+U61+T61+S61+Q61+P61+O61+N61+M61+L61+K61+J61++I61+H61+G61+AQ61+BG61+BD61+AX61+AO61+AR61+BP61</f>
        <v>187937</v>
      </c>
      <c r="BT61" s="40">
        <f>BI61</f>
        <v>1097540</v>
      </c>
      <c r="BU61" s="40">
        <f>AZ61+AW61+AV61+R61+AY61+AS61+AN61</f>
        <v>152</v>
      </c>
      <c r="BV61" s="40">
        <f>BN61+BQ61+BJ61</f>
        <v>27230</v>
      </c>
      <c r="BW61" s="40">
        <f>BS61+BT61+BU61+BV61</f>
        <v>1312859</v>
      </c>
      <c r="BX61" s="41">
        <f>BS61/BW61*100</f>
        <v>14.315094004763647</v>
      </c>
      <c r="BY61" s="42">
        <f>BW61/F61</f>
        <v>519.7383214568488</v>
      </c>
      <c r="BZ61" s="42">
        <f t="shared" si="7"/>
        <v>74.40102929532858</v>
      </c>
    </row>
    <row r="62" spans="1:78" ht="13.5" thickBot="1">
      <c r="A62" s="43" t="s">
        <v>259</v>
      </c>
      <c r="B62" s="44" t="s">
        <v>1</v>
      </c>
      <c r="C62" s="44" t="s">
        <v>2</v>
      </c>
      <c r="D62" s="44" t="s">
        <v>3</v>
      </c>
      <c r="E62" s="44" t="s">
        <v>4</v>
      </c>
      <c r="F62" s="45" t="s">
        <v>5</v>
      </c>
      <c r="G62" s="44" t="s">
        <v>6</v>
      </c>
      <c r="H62" s="44" t="s">
        <v>7</v>
      </c>
      <c r="I62" s="44" t="s">
        <v>8</v>
      </c>
      <c r="J62" s="44" t="s">
        <v>9</v>
      </c>
      <c r="K62" s="44" t="s">
        <v>10</v>
      </c>
      <c r="L62" s="44" t="s">
        <v>11</v>
      </c>
      <c r="M62" s="44" t="s">
        <v>12</v>
      </c>
      <c r="N62" s="44" t="s">
        <v>13</v>
      </c>
      <c r="O62" s="44" t="s">
        <v>14</v>
      </c>
      <c r="P62" s="44" t="s">
        <v>15</v>
      </c>
      <c r="Q62" s="44" t="s">
        <v>16</v>
      </c>
      <c r="R62" s="44" t="s">
        <v>17</v>
      </c>
      <c r="S62" s="44" t="s">
        <v>18</v>
      </c>
      <c r="T62" s="44" t="s">
        <v>19</v>
      </c>
      <c r="U62" s="44" t="s">
        <v>20</v>
      </c>
      <c r="V62" s="44" t="s">
        <v>21</v>
      </c>
      <c r="W62" s="44" t="s">
        <v>22</v>
      </c>
      <c r="X62" s="44" t="s">
        <v>23</v>
      </c>
      <c r="Y62" s="44" t="s">
        <v>24</v>
      </c>
      <c r="Z62" s="44" t="s">
        <v>25</v>
      </c>
      <c r="AA62" s="44" t="s">
        <v>26</v>
      </c>
      <c r="AB62" s="44" t="s">
        <v>27</v>
      </c>
      <c r="AC62" s="44" t="s">
        <v>28</v>
      </c>
      <c r="AD62" s="44" t="s">
        <v>29</v>
      </c>
      <c r="AE62" s="44" t="s">
        <v>30</v>
      </c>
      <c r="AF62" s="44" t="s">
        <v>31</v>
      </c>
      <c r="AG62" s="44" t="s">
        <v>260</v>
      </c>
      <c r="AH62" s="44" t="s">
        <v>32</v>
      </c>
      <c r="AI62" s="44" t="s">
        <v>33</v>
      </c>
      <c r="AJ62" s="44" t="s">
        <v>34</v>
      </c>
      <c r="AK62" s="44" t="s">
        <v>35</v>
      </c>
      <c r="AL62" s="44" t="s">
        <v>36</v>
      </c>
      <c r="AM62" s="44" t="s">
        <v>37</v>
      </c>
      <c r="AN62" s="44" t="s">
        <v>38</v>
      </c>
      <c r="AO62" s="44" t="s">
        <v>39</v>
      </c>
      <c r="AP62" s="44" t="s">
        <v>40</v>
      </c>
      <c r="AQ62" s="44" t="s">
        <v>41</v>
      </c>
      <c r="AR62" s="44" t="s">
        <v>42</v>
      </c>
      <c r="AS62" s="44" t="s">
        <v>43</v>
      </c>
      <c r="AT62" s="44" t="s">
        <v>44</v>
      </c>
      <c r="AU62" s="44" t="s">
        <v>45</v>
      </c>
      <c r="AV62" s="44" t="s">
        <v>46</v>
      </c>
      <c r="AW62" s="44" t="s">
        <v>47</v>
      </c>
      <c r="AX62" s="44" t="s">
        <v>48</v>
      </c>
      <c r="AY62" s="44" t="s">
        <v>261</v>
      </c>
      <c r="AZ62" s="44" t="s">
        <v>50</v>
      </c>
      <c r="BA62" s="44" t="s">
        <v>51</v>
      </c>
      <c r="BB62" s="44" t="s">
        <v>52</v>
      </c>
      <c r="BC62" s="44" t="s">
        <v>53</v>
      </c>
      <c r="BD62" s="44" t="s">
        <v>54</v>
      </c>
      <c r="BE62" s="44" t="s">
        <v>55</v>
      </c>
      <c r="BF62" s="44" t="s">
        <v>56</v>
      </c>
      <c r="BG62" s="44" t="s">
        <v>57</v>
      </c>
      <c r="BH62" s="44" t="s">
        <v>58</v>
      </c>
      <c r="BI62" s="44" t="s">
        <v>59</v>
      </c>
      <c r="BJ62" s="44" t="s">
        <v>60</v>
      </c>
      <c r="BK62" s="44" t="s">
        <v>61</v>
      </c>
      <c r="BL62" s="44" t="s">
        <v>62</v>
      </c>
      <c r="BM62" s="44" t="s">
        <v>63</v>
      </c>
      <c r="BN62" s="44" t="s">
        <v>64</v>
      </c>
      <c r="BO62" s="45" t="s">
        <v>65</v>
      </c>
      <c r="BP62" s="45" t="s">
        <v>66</v>
      </c>
      <c r="BQ62" s="45" t="s">
        <v>67</v>
      </c>
      <c r="BR62" s="45" t="s">
        <v>68</v>
      </c>
      <c r="BS62" s="46" t="s">
        <v>70</v>
      </c>
      <c r="BT62" s="45" t="s">
        <v>71</v>
      </c>
      <c r="BU62" s="45" t="s">
        <v>72</v>
      </c>
      <c r="BV62" s="45" t="s">
        <v>73</v>
      </c>
      <c r="BW62" s="45" t="s">
        <v>74</v>
      </c>
      <c r="BX62" s="47" t="s">
        <v>75</v>
      </c>
      <c r="BY62" s="48" t="s">
        <v>76</v>
      </c>
      <c r="BZ62" s="8" t="s">
        <v>77</v>
      </c>
    </row>
    <row r="63" spans="1:78" ht="12.75">
      <c r="A63" s="49" t="s">
        <v>78</v>
      </c>
      <c r="B63" s="50" t="s">
        <v>262</v>
      </c>
      <c r="C63" s="51" t="s">
        <v>80</v>
      </c>
      <c r="D63" s="50" t="str">
        <f>CONCATENATE(A63,B63,C63)</f>
        <v>11042001</v>
      </c>
      <c r="E63" s="52" t="s">
        <v>263</v>
      </c>
      <c r="F63" s="53">
        <v>4763</v>
      </c>
      <c r="G63" s="54"/>
      <c r="H63" s="54"/>
      <c r="I63" s="54"/>
      <c r="J63" s="54"/>
      <c r="K63" s="54"/>
      <c r="L63" s="55">
        <v>41610</v>
      </c>
      <c r="M63" s="54"/>
      <c r="N63" s="54"/>
      <c r="O63" s="54"/>
      <c r="P63" s="55">
        <v>44800</v>
      </c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5"/>
      <c r="AI63" s="54">
        <v>81490</v>
      </c>
      <c r="AJ63" s="55"/>
      <c r="AK63" s="54"/>
      <c r="AL63" s="54">
        <v>12840</v>
      </c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>
        <v>526</v>
      </c>
      <c r="AY63" s="54"/>
      <c r="AZ63" s="54">
        <v>132</v>
      </c>
      <c r="BA63" s="54"/>
      <c r="BB63" s="54"/>
      <c r="BC63" s="54"/>
      <c r="BD63" s="54"/>
      <c r="BE63" s="54"/>
      <c r="BF63" s="55"/>
      <c r="BG63" s="54"/>
      <c r="BH63" s="55"/>
      <c r="BI63" s="54"/>
      <c r="BJ63" s="55">
        <v>1590400</v>
      </c>
      <c r="BK63" s="54"/>
      <c r="BL63" s="54"/>
      <c r="BM63" s="55"/>
      <c r="BN63" s="55"/>
      <c r="BO63" s="55"/>
      <c r="BP63" s="54">
        <v>47380</v>
      </c>
      <c r="BQ63" s="54"/>
      <c r="BR63" s="54">
        <v>2420</v>
      </c>
      <c r="BS63" s="56">
        <f>G63+H63+J63+K63+L63+M63+N63+O63+P63+S63+U63+V63+W63+X63+Y63+Z63+AA63+AB63+AF63+AI63+AJ63+AK63+AL63+AP63+AQ63+AR63+AY63+BB63+BC63+BD63+BE63+BF63+BH63+BQ63+AS63+BG63</f>
        <v>180740</v>
      </c>
      <c r="BT63" s="57">
        <f>BJ63</f>
        <v>1590400</v>
      </c>
      <c r="BU63" s="57">
        <f>AW63+AX63+BA63+AT63+AU63+R63+AZ63</f>
        <v>658</v>
      </c>
      <c r="BV63" s="57">
        <f>BP63+BI63+BR63+AG63</f>
        <v>49800</v>
      </c>
      <c r="BW63" s="57">
        <f>BS63+BT63+BU63+BV63</f>
        <v>1821598</v>
      </c>
      <c r="BX63" s="58">
        <f>BS63/BW63*100</f>
        <v>9.922057446264214</v>
      </c>
      <c r="BY63" s="59">
        <f>BW63/F63</f>
        <v>382.44761704807894</v>
      </c>
      <c r="BZ63" s="59">
        <f t="shared" si="7"/>
        <v>37.946672265378965</v>
      </c>
    </row>
    <row r="64" spans="1:78" ht="12.75">
      <c r="A64" s="49" t="s">
        <v>78</v>
      </c>
      <c r="B64" s="50" t="s">
        <v>262</v>
      </c>
      <c r="C64" s="51" t="s">
        <v>83</v>
      </c>
      <c r="D64" s="50" t="s">
        <v>264</v>
      </c>
      <c r="E64" s="52" t="s">
        <v>265</v>
      </c>
      <c r="F64" s="53">
        <v>102521</v>
      </c>
      <c r="G64" s="54"/>
      <c r="H64" s="54"/>
      <c r="I64" s="54"/>
      <c r="J64" s="54">
        <v>400</v>
      </c>
      <c r="K64" s="54">
        <v>753450</v>
      </c>
      <c r="L64" s="55">
        <v>1877401</v>
      </c>
      <c r="M64" s="54">
        <v>108012</v>
      </c>
      <c r="N64" s="54"/>
      <c r="O64" s="54">
        <v>3017481</v>
      </c>
      <c r="P64" s="55"/>
      <c r="Q64" s="54"/>
      <c r="R64" s="54"/>
      <c r="S64" s="54">
        <v>61645</v>
      </c>
      <c r="T64" s="54"/>
      <c r="U64" s="54">
        <v>590</v>
      </c>
      <c r="V64" s="54">
        <v>1228</v>
      </c>
      <c r="W64" s="54"/>
      <c r="X64" s="54"/>
      <c r="Y64" s="54"/>
      <c r="Z64" s="54">
        <v>1100</v>
      </c>
      <c r="AA64" s="54"/>
      <c r="AB64" s="54"/>
      <c r="AC64" s="54"/>
      <c r="AD64" s="54"/>
      <c r="AE64" s="54"/>
      <c r="AF64" s="54">
        <v>772180</v>
      </c>
      <c r="AG64" s="54"/>
      <c r="AH64" s="55"/>
      <c r="AI64" s="54">
        <v>6162375</v>
      </c>
      <c r="AJ64" s="55">
        <v>3519740</v>
      </c>
      <c r="AK64" s="54">
        <v>7688360</v>
      </c>
      <c r="AL64" s="54">
        <v>364200</v>
      </c>
      <c r="AM64" s="54"/>
      <c r="AN64" s="54"/>
      <c r="AO64" s="54"/>
      <c r="AP64" s="54">
        <v>596</v>
      </c>
      <c r="AQ64" s="54">
        <v>106790</v>
      </c>
      <c r="AR64" s="54">
        <v>10137</v>
      </c>
      <c r="AS64" s="54">
        <v>1300</v>
      </c>
      <c r="AT64" s="54">
        <v>1773</v>
      </c>
      <c r="AU64" s="54">
        <v>5340</v>
      </c>
      <c r="AV64" s="54"/>
      <c r="AW64" s="54"/>
      <c r="AX64" s="54">
        <v>10273</v>
      </c>
      <c r="AY64" s="54">
        <v>27205</v>
      </c>
      <c r="AZ64" s="54"/>
      <c r="BA64" s="54">
        <v>8374</v>
      </c>
      <c r="BB64" s="54">
        <v>144426</v>
      </c>
      <c r="BC64" s="54">
        <v>193119</v>
      </c>
      <c r="BD64" s="54">
        <v>807870</v>
      </c>
      <c r="BE64" s="54"/>
      <c r="BF64" s="55">
        <v>283650</v>
      </c>
      <c r="BG64" s="54"/>
      <c r="BH64" s="55">
        <v>862175</v>
      </c>
      <c r="BI64" s="54">
        <v>29860</v>
      </c>
      <c r="BJ64" s="55">
        <v>25764980</v>
      </c>
      <c r="BK64" s="54"/>
      <c r="BL64" s="54">
        <v>678260</v>
      </c>
      <c r="BM64" s="55"/>
      <c r="BN64" s="55"/>
      <c r="BO64" s="55">
        <v>183566</v>
      </c>
      <c r="BP64" s="54">
        <v>183566</v>
      </c>
      <c r="BQ64" s="54">
        <v>0</v>
      </c>
      <c r="BR64" s="54"/>
      <c r="BS64" s="56">
        <f>G64+H64+J64+K64+L64+M64+N64+O64+P64+S64+U64+V64+W64+X64+Y64+Z64+AA64+AB64+AF64+AI64+AJ64+AK64+AL64+AP64+AQ64+AR64+AY64+BB64+BC64+BD64+BE64+BF64+BH64+BQ64+AS64+BG64</f>
        <v>26765430</v>
      </c>
      <c r="BT64" s="57">
        <f aca="true" t="shared" si="15" ref="BT64:BT111">BJ64</f>
        <v>25764980</v>
      </c>
      <c r="BU64" s="57">
        <f>AW64+AX64+BA64+AT64+AU64+R64+AZ64</f>
        <v>25760</v>
      </c>
      <c r="BV64" s="57">
        <f aca="true" t="shared" si="16" ref="BV64:BV111">BP64+BI64+BR64+AG64</f>
        <v>213426</v>
      </c>
      <c r="BW64" s="57">
        <f aca="true" t="shared" si="17" ref="BW64:BW111">BS64+BT64+BU64+BV64</f>
        <v>52769596</v>
      </c>
      <c r="BX64" s="58">
        <f aca="true" t="shared" si="18" ref="BX64:BX110">BS64/BW64*100</f>
        <v>50.72130929332867</v>
      </c>
      <c r="BY64" s="59">
        <f aca="true" t="shared" si="19" ref="BY64:BY111">BW64/F64</f>
        <v>514.719872026219</v>
      </c>
      <c r="BZ64" s="59">
        <f t="shared" si="7"/>
        <v>261.07265828464415</v>
      </c>
    </row>
    <row r="65" spans="1:78" ht="12.75">
      <c r="A65" s="49" t="s">
        <v>78</v>
      </c>
      <c r="B65" s="50" t="s">
        <v>262</v>
      </c>
      <c r="C65" s="51" t="s">
        <v>86</v>
      </c>
      <c r="D65" s="50" t="s">
        <v>266</v>
      </c>
      <c r="E65" s="52" t="s">
        <v>267</v>
      </c>
      <c r="F65" s="53">
        <v>5081</v>
      </c>
      <c r="G65" s="54"/>
      <c r="H65" s="54"/>
      <c r="I65" s="54"/>
      <c r="J65" s="54"/>
      <c r="K65" s="54"/>
      <c r="L65" s="55"/>
      <c r="M65" s="54"/>
      <c r="N65" s="54"/>
      <c r="O65" s="54">
        <v>96140</v>
      </c>
      <c r="P65" s="55"/>
      <c r="Q65" s="54"/>
      <c r="R65" s="54"/>
      <c r="S65" s="54">
        <v>130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5"/>
      <c r="AI65" s="54">
        <v>159700</v>
      </c>
      <c r="AJ65" s="55">
        <v>120090</v>
      </c>
      <c r="AK65" s="54">
        <v>249360</v>
      </c>
      <c r="AL65" s="54"/>
      <c r="AM65" s="54"/>
      <c r="AN65" s="54"/>
      <c r="AO65" s="54"/>
      <c r="AP65" s="54"/>
      <c r="AQ65" s="54">
        <v>2610</v>
      </c>
      <c r="AR65" s="54"/>
      <c r="AS65" s="54"/>
      <c r="AT65" s="54"/>
      <c r="AU65" s="54"/>
      <c r="AV65" s="54"/>
      <c r="AW65" s="54"/>
      <c r="AX65" s="54">
        <v>163</v>
      </c>
      <c r="AY65" s="54"/>
      <c r="AZ65" s="54"/>
      <c r="BA65" s="54">
        <v>85</v>
      </c>
      <c r="BB65" s="54">
        <v>510</v>
      </c>
      <c r="BC65" s="54">
        <v>1930</v>
      </c>
      <c r="BD65" s="54"/>
      <c r="BE65" s="54"/>
      <c r="BF65" s="55">
        <v>380</v>
      </c>
      <c r="BG65" s="54"/>
      <c r="BH65" s="55">
        <v>2890</v>
      </c>
      <c r="BI65" s="54"/>
      <c r="BJ65" s="55">
        <v>1008620</v>
      </c>
      <c r="BK65" s="54"/>
      <c r="BL65" s="54">
        <v>31300</v>
      </c>
      <c r="BM65" s="55"/>
      <c r="BN65" s="55"/>
      <c r="BO65" s="55">
        <v>7090</v>
      </c>
      <c r="BP65" s="54">
        <v>1420</v>
      </c>
      <c r="BQ65" s="54">
        <v>5670</v>
      </c>
      <c r="BR65" s="54"/>
      <c r="BS65" s="56">
        <f aca="true" t="shared" si="20" ref="BS65:BS111">G65+H65+J65+K65+L65+M65+N65+O65+P65+S65+U65+V65+W65+X65+Y65+Z65+AA65+AB65+AF65+AI65+AJ65+AK65+AL65+AP65+AQ65+AR65+AY65+BB65+BC65+BD65+BE65+BF65+BH65+BQ65+AS65+BG65</f>
        <v>639410</v>
      </c>
      <c r="BT65" s="57">
        <f t="shared" si="15"/>
        <v>1008620</v>
      </c>
      <c r="BU65" s="57">
        <f aca="true" t="shared" si="21" ref="BU65:BU111">AW65+AX65+BA65+AT65+AU65+R65+AZ65</f>
        <v>248</v>
      </c>
      <c r="BV65" s="57">
        <f t="shared" si="16"/>
        <v>1420</v>
      </c>
      <c r="BW65" s="57">
        <f t="shared" si="17"/>
        <v>1649698</v>
      </c>
      <c r="BX65" s="58">
        <f t="shared" si="18"/>
        <v>38.75921532304701</v>
      </c>
      <c r="BY65" s="59">
        <f t="shared" si="19"/>
        <v>324.67978744341667</v>
      </c>
      <c r="BZ65" s="59">
        <f t="shared" si="7"/>
        <v>125.8433379256052</v>
      </c>
    </row>
    <row r="66" spans="1:78" ht="12.75">
      <c r="A66" s="49" t="s">
        <v>78</v>
      </c>
      <c r="B66" s="50" t="s">
        <v>262</v>
      </c>
      <c r="C66" s="51" t="s">
        <v>211</v>
      </c>
      <c r="D66" s="50" t="s">
        <v>268</v>
      </c>
      <c r="E66" s="52" t="s">
        <v>269</v>
      </c>
      <c r="F66" s="53">
        <v>1495</v>
      </c>
      <c r="G66" s="54"/>
      <c r="H66" s="54"/>
      <c r="I66" s="54"/>
      <c r="J66" s="54"/>
      <c r="K66" s="54"/>
      <c r="L66" s="55"/>
      <c r="M66" s="54"/>
      <c r="N66" s="54"/>
      <c r="O66" s="54">
        <v>48650</v>
      </c>
      <c r="P66" s="55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5"/>
      <c r="AI66" s="54">
        <v>73980</v>
      </c>
      <c r="AJ66" s="55">
        <v>53390</v>
      </c>
      <c r="AK66" s="54">
        <v>154080</v>
      </c>
      <c r="AL66" s="54"/>
      <c r="AM66" s="54"/>
      <c r="AN66" s="54"/>
      <c r="AO66" s="54"/>
      <c r="AP66" s="54"/>
      <c r="AQ66" s="54">
        <v>770</v>
      </c>
      <c r="AR66" s="54">
        <v>280</v>
      </c>
      <c r="AS66" s="54"/>
      <c r="AT66" s="54"/>
      <c r="AU66" s="54"/>
      <c r="AV66" s="54"/>
      <c r="AW66" s="54"/>
      <c r="AX66" s="54">
        <v>148</v>
      </c>
      <c r="AY66" s="54"/>
      <c r="AZ66" s="54"/>
      <c r="BA66" s="54">
        <v>60</v>
      </c>
      <c r="BB66" s="54">
        <v>730</v>
      </c>
      <c r="BC66" s="54">
        <v>470</v>
      </c>
      <c r="BD66" s="54"/>
      <c r="BE66" s="54"/>
      <c r="BF66" s="55">
        <v>180</v>
      </c>
      <c r="BG66" s="54"/>
      <c r="BH66" s="55">
        <v>650</v>
      </c>
      <c r="BI66" s="54">
        <v>600</v>
      </c>
      <c r="BJ66" s="55">
        <v>178600</v>
      </c>
      <c r="BK66" s="54"/>
      <c r="BL66" s="54">
        <v>58900</v>
      </c>
      <c r="BM66" s="55"/>
      <c r="BN66" s="55"/>
      <c r="BO66" s="55">
        <v>5170</v>
      </c>
      <c r="BP66" s="54">
        <v>0</v>
      </c>
      <c r="BQ66" s="54">
        <v>5170</v>
      </c>
      <c r="BR66" s="54"/>
      <c r="BS66" s="56">
        <f t="shared" si="20"/>
        <v>338350</v>
      </c>
      <c r="BT66" s="57">
        <f t="shared" si="15"/>
        <v>178600</v>
      </c>
      <c r="BU66" s="57">
        <f t="shared" si="21"/>
        <v>208</v>
      </c>
      <c r="BV66" s="57">
        <f t="shared" si="16"/>
        <v>600</v>
      </c>
      <c r="BW66" s="57">
        <f t="shared" si="17"/>
        <v>517758</v>
      </c>
      <c r="BX66" s="58">
        <f t="shared" si="18"/>
        <v>65.34906268951904</v>
      </c>
      <c r="BY66" s="59">
        <f t="shared" si="19"/>
        <v>346.32642140468226</v>
      </c>
      <c r="BZ66" s="59">
        <f t="shared" si="7"/>
        <v>226.3210702341137</v>
      </c>
    </row>
    <row r="67" spans="1:78" ht="12.75">
      <c r="A67" s="49" t="s">
        <v>78</v>
      </c>
      <c r="B67" s="50" t="s">
        <v>262</v>
      </c>
      <c r="C67" s="51" t="s">
        <v>89</v>
      </c>
      <c r="D67" s="50" t="s">
        <v>270</v>
      </c>
      <c r="E67" s="52" t="s">
        <v>271</v>
      </c>
      <c r="F67" s="53">
        <v>2312</v>
      </c>
      <c r="G67" s="54"/>
      <c r="H67" s="54"/>
      <c r="I67" s="54"/>
      <c r="J67" s="54">
        <v>186</v>
      </c>
      <c r="K67" s="54"/>
      <c r="L67" s="55"/>
      <c r="M67" s="54"/>
      <c r="N67" s="54"/>
      <c r="O67" s="54">
        <v>46800</v>
      </c>
      <c r="P67" s="55"/>
      <c r="Q67" s="54"/>
      <c r="R67" s="54"/>
      <c r="S67" s="54">
        <v>30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5"/>
      <c r="AI67" s="54">
        <v>74380</v>
      </c>
      <c r="AJ67" s="55">
        <v>58300</v>
      </c>
      <c r="AK67" s="54">
        <v>162720</v>
      </c>
      <c r="AL67" s="54"/>
      <c r="AM67" s="54"/>
      <c r="AN67" s="54"/>
      <c r="AO67" s="54"/>
      <c r="AP67" s="54">
        <v>48</v>
      </c>
      <c r="AQ67" s="54">
        <v>1940</v>
      </c>
      <c r="AR67" s="54">
        <v>508</v>
      </c>
      <c r="AS67" s="54"/>
      <c r="AT67" s="54"/>
      <c r="AU67" s="54"/>
      <c r="AV67" s="54"/>
      <c r="AW67" s="54"/>
      <c r="AX67" s="54">
        <v>330</v>
      </c>
      <c r="AY67" s="54">
        <v>0</v>
      </c>
      <c r="AZ67" s="54">
        <v>798</v>
      </c>
      <c r="BA67" s="54"/>
      <c r="BB67" s="54">
        <v>1030</v>
      </c>
      <c r="BC67" s="54">
        <v>1780</v>
      </c>
      <c r="BD67" s="54">
        <v>7675</v>
      </c>
      <c r="BE67" s="54"/>
      <c r="BF67" s="55">
        <v>2635</v>
      </c>
      <c r="BG67" s="54"/>
      <c r="BH67" s="55">
        <v>11794</v>
      </c>
      <c r="BI67" s="54"/>
      <c r="BJ67" s="55">
        <v>355880</v>
      </c>
      <c r="BK67" s="54"/>
      <c r="BL67" s="54"/>
      <c r="BM67" s="55"/>
      <c r="BN67" s="55"/>
      <c r="BO67" s="55">
        <v>15895</v>
      </c>
      <c r="BP67" s="54">
        <v>15415</v>
      </c>
      <c r="BQ67" s="54">
        <v>480</v>
      </c>
      <c r="BR67" s="54"/>
      <c r="BS67" s="56">
        <f t="shared" si="20"/>
        <v>370306</v>
      </c>
      <c r="BT67" s="57">
        <f t="shared" si="15"/>
        <v>355880</v>
      </c>
      <c r="BU67" s="57">
        <f t="shared" si="21"/>
        <v>1128</v>
      </c>
      <c r="BV67" s="57">
        <f t="shared" si="16"/>
        <v>15415</v>
      </c>
      <c r="BW67" s="57">
        <f t="shared" si="17"/>
        <v>742729</v>
      </c>
      <c r="BX67" s="58">
        <f t="shared" si="18"/>
        <v>49.85748503155256</v>
      </c>
      <c r="BY67" s="59">
        <f t="shared" si="19"/>
        <v>321.24956747404843</v>
      </c>
      <c r="BZ67" s="59">
        <f aca="true" t="shared" si="22" ref="BZ67:BZ130">BS67/F67</f>
        <v>160.16695501730104</v>
      </c>
    </row>
    <row r="68" spans="1:78" ht="12.75">
      <c r="A68" s="49" t="s">
        <v>78</v>
      </c>
      <c r="B68" s="50" t="s">
        <v>262</v>
      </c>
      <c r="C68" s="51" t="s">
        <v>92</v>
      </c>
      <c r="D68" s="50" t="s">
        <v>272</v>
      </c>
      <c r="E68" s="52" t="s">
        <v>273</v>
      </c>
      <c r="F68" s="53">
        <v>7207</v>
      </c>
      <c r="G68" s="54">
        <v>340</v>
      </c>
      <c r="H68" s="54"/>
      <c r="I68" s="54"/>
      <c r="J68" s="54">
        <v>550</v>
      </c>
      <c r="K68" s="54"/>
      <c r="L68" s="55">
        <v>157440</v>
      </c>
      <c r="M68" s="54"/>
      <c r="N68" s="54"/>
      <c r="O68" s="54"/>
      <c r="P68" s="55"/>
      <c r="Q68" s="54"/>
      <c r="R68" s="54"/>
      <c r="S68" s="54">
        <v>38700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>
        <v>194250</v>
      </c>
      <c r="AG68" s="54"/>
      <c r="AH68" s="55"/>
      <c r="AI68" s="54">
        <v>476560</v>
      </c>
      <c r="AJ68" s="55">
        <v>198300</v>
      </c>
      <c r="AK68" s="54">
        <v>254380</v>
      </c>
      <c r="AL68" s="54">
        <v>26240</v>
      </c>
      <c r="AM68" s="54"/>
      <c r="AN68" s="54"/>
      <c r="AO68" s="54"/>
      <c r="AP68" s="54">
        <v>322</v>
      </c>
      <c r="AQ68" s="54">
        <v>13220</v>
      </c>
      <c r="AR68" s="54">
        <v>2520</v>
      </c>
      <c r="AS68" s="54"/>
      <c r="AT68" s="54"/>
      <c r="AU68" s="54"/>
      <c r="AV68" s="54"/>
      <c r="AW68" s="54"/>
      <c r="AX68" s="54">
        <v>509</v>
      </c>
      <c r="AY68" s="54">
        <v>7400</v>
      </c>
      <c r="AZ68" s="54"/>
      <c r="BA68" s="54">
        <v>495</v>
      </c>
      <c r="BB68" s="54">
        <v>16930</v>
      </c>
      <c r="BC68" s="54">
        <v>23460</v>
      </c>
      <c r="BD68" s="54">
        <v>1761690</v>
      </c>
      <c r="BE68" s="54"/>
      <c r="BF68" s="55">
        <v>27300</v>
      </c>
      <c r="BG68" s="54"/>
      <c r="BH68" s="55">
        <v>70800</v>
      </c>
      <c r="BI68" s="54"/>
      <c r="BJ68" s="55">
        <v>3051680</v>
      </c>
      <c r="BK68" s="54"/>
      <c r="BL68" s="54">
        <v>57940</v>
      </c>
      <c r="BM68" s="55"/>
      <c r="BN68" s="55"/>
      <c r="BO68" s="55">
        <v>0</v>
      </c>
      <c r="BP68" s="54">
        <v>0</v>
      </c>
      <c r="BQ68" s="54">
        <v>0</v>
      </c>
      <c r="BR68" s="54"/>
      <c r="BS68" s="56">
        <f t="shared" si="20"/>
        <v>3270402</v>
      </c>
      <c r="BT68" s="57">
        <f t="shared" si="15"/>
        <v>3051680</v>
      </c>
      <c r="BU68" s="57">
        <f t="shared" si="21"/>
        <v>1004</v>
      </c>
      <c r="BV68" s="57">
        <f t="shared" si="16"/>
        <v>0</v>
      </c>
      <c r="BW68" s="57">
        <f t="shared" si="17"/>
        <v>6323086</v>
      </c>
      <c r="BX68" s="58">
        <f t="shared" si="18"/>
        <v>51.72161188381749</v>
      </c>
      <c r="BY68" s="59">
        <f t="shared" si="19"/>
        <v>877.3534064104343</v>
      </c>
      <c r="BZ68" s="59">
        <f t="shared" si="22"/>
        <v>453.78132371305674</v>
      </c>
    </row>
    <row r="69" spans="1:78" ht="12.75">
      <c r="A69" s="49" t="s">
        <v>78</v>
      </c>
      <c r="B69" s="50" t="s">
        <v>262</v>
      </c>
      <c r="C69" s="51" t="s">
        <v>95</v>
      </c>
      <c r="D69" s="50" t="str">
        <f>CONCATENATE(A69,B69,C69)</f>
        <v>11042007</v>
      </c>
      <c r="E69" s="52" t="s">
        <v>274</v>
      </c>
      <c r="F69" s="53">
        <v>2298</v>
      </c>
      <c r="G69" s="54"/>
      <c r="H69" s="54"/>
      <c r="I69" s="54"/>
      <c r="J69" s="54"/>
      <c r="K69" s="54"/>
      <c r="L69" s="55">
        <v>20030</v>
      </c>
      <c r="M69" s="54"/>
      <c r="N69" s="54"/>
      <c r="O69" s="54">
        <v>8340</v>
      </c>
      <c r="P69" s="55">
        <v>63940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5"/>
      <c r="AI69" s="54">
        <v>37080</v>
      </c>
      <c r="AJ69" s="55"/>
      <c r="AK69" s="54"/>
      <c r="AL69" s="54">
        <v>4990</v>
      </c>
      <c r="AM69" s="54"/>
      <c r="AN69" s="54"/>
      <c r="AO69" s="54"/>
      <c r="AP69" s="54"/>
      <c r="AQ69" s="54">
        <v>1120</v>
      </c>
      <c r="AR69" s="54"/>
      <c r="AS69" s="54"/>
      <c r="AT69" s="54"/>
      <c r="AU69" s="54"/>
      <c r="AV69" s="54"/>
      <c r="AW69" s="54"/>
      <c r="AX69" s="54">
        <v>130</v>
      </c>
      <c r="AY69" s="54">
        <v>1100</v>
      </c>
      <c r="AZ69" s="54"/>
      <c r="BA69" s="54"/>
      <c r="BB69" s="54">
        <v>1600</v>
      </c>
      <c r="BC69" s="54"/>
      <c r="BD69" s="54"/>
      <c r="BE69" s="54"/>
      <c r="BF69" s="55">
        <v>7440</v>
      </c>
      <c r="BG69" s="54"/>
      <c r="BH69" s="55"/>
      <c r="BI69" s="54"/>
      <c r="BJ69" s="55">
        <v>1020300</v>
      </c>
      <c r="BK69" s="54"/>
      <c r="BL69" s="54"/>
      <c r="BM69" s="55"/>
      <c r="BN69" s="55"/>
      <c r="BO69" s="55"/>
      <c r="BP69" s="54">
        <v>32950</v>
      </c>
      <c r="BQ69" s="54"/>
      <c r="BR69" s="54">
        <v>60</v>
      </c>
      <c r="BS69" s="56">
        <f t="shared" si="20"/>
        <v>145640</v>
      </c>
      <c r="BT69" s="57">
        <f t="shared" si="15"/>
        <v>1020300</v>
      </c>
      <c r="BU69" s="57">
        <f t="shared" si="21"/>
        <v>130</v>
      </c>
      <c r="BV69" s="57">
        <f t="shared" si="16"/>
        <v>33010</v>
      </c>
      <c r="BW69" s="57">
        <f t="shared" si="17"/>
        <v>1199080</v>
      </c>
      <c r="BX69" s="58">
        <f t="shared" si="18"/>
        <v>12.145978583580746</v>
      </c>
      <c r="BY69" s="59">
        <f t="shared" si="19"/>
        <v>521.792863359443</v>
      </c>
      <c r="BZ69" s="59">
        <f t="shared" si="22"/>
        <v>63.37684943429069</v>
      </c>
    </row>
    <row r="70" spans="1:78" ht="12.75">
      <c r="A70" s="49" t="s">
        <v>78</v>
      </c>
      <c r="B70" s="50" t="s">
        <v>262</v>
      </c>
      <c r="C70" s="51" t="s">
        <v>98</v>
      </c>
      <c r="D70" s="50" t="s">
        <v>275</v>
      </c>
      <c r="E70" s="52" t="s">
        <v>276</v>
      </c>
      <c r="F70" s="53">
        <v>4783</v>
      </c>
      <c r="G70" s="54"/>
      <c r="H70" s="54"/>
      <c r="I70" s="54"/>
      <c r="J70" s="54"/>
      <c r="K70" s="54">
        <v>42870</v>
      </c>
      <c r="L70" s="55">
        <v>75295</v>
      </c>
      <c r="M70" s="54"/>
      <c r="N70" s="54"/>
      <c r="O70" s="54"/>
      <c r="P70" s="55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5"/>
      <c r="AI70" s="54">
        <v>172300</v>
      </c>
      <c r="AJ70" s="55">
        <v>101130</v>
      </c>
      <c r="AK70" s="54">
        <v>293117</v>
      </c>
      <c r="AL70" s="54">
        <v>10090</v>
      </c>
      <c r="AM70" s="54"/>
      <c r="AN70" s="54"/>
      <c r="AO70" s="54"/>
      <c r="AP70" s="54"/>
      <c r="AQ70" s="54">
        <v>4448</v>
      </c>
      <c r="AR70" s="54">
        <v>340</v>
      </c>
      <c r="AS70" s="54"/>
      <c r="AT70" s="54"/>
      <c r="AU70" s="54"/>
      <c r="AV70" s="54"/>
      <c r="AW70" s="54"/>
      <c r="AX70" s="54">
        <v>282</v>
      </c>
      <c r="AY70" s="54">
        <v>289</v>
      </c>
      <c r="AZ70" s="54"/>
      <c r="BA70" s="54">
        <v>344</v>
      </c>
      <c r="BB70" s="54">
        <v>2682</v>
      </c>
      <c r="BC70" s="54">
        <v>1128</v>
      </c>
      <c r="BD70" s="54"/>
      <c r="BE70" s="54"/>
      <c r="BF70" s="55">
        <v>17690</v>
      </c>
      <c r="BG70" s="54"/>
      <c r="BH70" s="55">
        <v>74650</v>
      </c>
      <c r="BI70" s="54"/>
      <c r="BJ70" s="55">
        <v>942978</v>
      </c>
      <c r="BK70" s="54"/>
      <c r="BL70" s="54">
        <v>95205</v>
      </c>
      <c r="BM70" s="55"/>
      <c r="BN70" s="55"/>
      <c r="BO70" s="55">
        <v>42300</v>
      </c>
      <c r="BP70" s="54">
        <v>42300</v>
      </c>
      <c r="BQ70" s="54">
        <v>0</v>
      </c>
      <c r="BR70" s="54"/>
      <c r="BS70" s="56">
        <f t="shared" si="20"/>
        <v>796029</v>
      </c>
      <c r="BT70" s="57">
        <f t="shared" si="15"/>
        <v>942978</v>
      </c>
      <c r="BU70" s="57">
        <f t="shared" si="21"/>
        <v>626</v>
      </c>
      <c r="BV70" s="57">
        <f t="shared" si="16"/>
        <v>42300</v>
      </c>
      <c r="BW70" s="57">
        <f t="shared" si="17"/>
        <v>1781933</v>
      </c>
      <c r="BX70" s="58">
        <f t="shared" si="18"/>
        <v>44.67221831572792</v>
      </c>
      <c r="BY70" s="59">
        <f t="shared" si="19"/>
        <v>372.55550909471043</v>
      </c>
      <c r="BZ70" s="59">
        <f t="shared" si="22"/>
        <v>166.42881037006063</v>
      </c>
    </row>
    <row r="71" spans="1:78" ht="12.75">
      <c r="A71" s="49" t="s">
        <v>78</v>
      </c>
      <c r="B71" s="50" t="s">
        <v>262</v>
      </c>
      <c r="C71" s="51" t="s">
        <v>101</v>
      </c>
      <c r="D71" s="50" t="s">
        <v>277</v>
      </c>
      <c r="E71" s="52" t="s">
        <v>278</v>
      </c>
      <c r="F71" s="53">
        <v>1079</v>
      </c>
      <c r="G71" s="54"/>
      <c r="H71" s="54"/>
      <c r="I71" s="54"/>
      <c r="J71" s="54">
        <v>1700</v>
      </c>
      <c r="K71" s="54"/>
      <c r="L71" s="55"/>
      <c r="M71" s="54"/>
      <c r="N71" s="54"/>
      <c r="O71" s="54">
        <v>18550</v>
      </c>
      <c r="P71" s="55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5"/>
      <c r="AI71" s="54">
        <v>24230</v>
      </c>
      <c r="AJ71" s="55">
        <v>23540</v>
      </c>
      <c r="AK71" s="54">
        <v>73390</v>
      </c>
      <c r="AL71" s="54"/>
      <c r="AM71" s="54"/>
      <c r="AN71" s="54"/>
      <c r="AO71" s="54"/>
      <c r="AP71" s="54"/>
      <c r="AQ71" s="54">
        <v>640</v>
      </c>
      <c r="AR71" s="54">
        <v>120</v>
      </c>
      <c r="AS71" s="54"/>
      <c r="AT71" s="54"/>
      <c r="AU71" s="54"/>
      <c r="AV71" s="54"/>
      <c r="AW71" s="54"/>
      <c r="AX71" s="54">
        <v>40</v>
      </c>
      <c r="AY71" s="54"/>
      <c r="AZ71" s="54"/>
      <c r="BA71" s="54"/>
      <c r="BB71" s="54">
        <v>870</v>
      </c>
      <c r="BC71" s="54">
        <v>1590</v>
      </c>
      <c r="BD71" s="54"/>
      <c r="BE71" s="54"/>
      <c r="BF71" s="55">
        <v>100</v>
      </c>
      <c r="BG71" s="54"/>
      <c r="BH71" s="55"/>
      <c r="BI71" s="54"/>
      <c r="BJ71" s="55">
        <v>255580</v>
      </c>
      <c r="BK71" s="54"/>
      <c r="BL71" s="54"/>
      <c r="BM71" s="55"/>
      <c r="BN71" s="55"/>
      <c r="BO71" s="55">
        <v>4650</v>
      </c>
      <c r="BP71" s="54">
        <v>4650</v>
      </c>
      <c r="BQ71" s="54">
        <v>0</v>
      </c>
      <c r="BR71" s="54"/>
      <c r="BS71" s="56">
        <f t="shared" si="20"/>
        <v>144730</v>
      </c>
      <c r="BT71" s="57">
        <f t="shared" si="15"/>
        <v>255580</v>
      </c>
      <c r="BU71" s="57">
        <f t="shared" si="21"/>
        <v>40</v>
      </c>
      <c r="BV71" s="57">
        <f t="shared" si="16"/>
        <v>4650</v>
      </c>
      <c r="BW71" s="57">
        <f t="shared" si="17"/>
        <v>405000</v>
      </c>
      <c r="BX71" s="58">
        <f t="shared" si="18"/>
        <v>35.735802469135805</v>
      </c>
      <c r="BY71" s="59">
        <f t="shared" si="19"/>
        <v>375.3475440222428</v>
      </c>
      <c r="BZ71" s="59">
        <f t="shared" si="22"/>
        <v>134.13345690454125</v>
      </c>
    </row>
    <row r="72" spans="1:78" ht="12.75">
      <c r="A72" s="49" t="s">
        <v>78</v>
      </c>
      <c r="B72" s="50" t="s">
        <v>262</v>
      </c>
      <c r="C72" s="51" t="s">
        <v>214</v>
      </c>
      <c r="D72" s="50" t="s">
        <v>279</v>
      </c>
      <c r="E72" s="52" t="s">
        <v>280</v>
      </c>
      <c r="F72" s="53">
        <v>18797</v>
      </c>
      <c r="G72" s="54">
        <v>461</v>
      </c>
      <c r="H72" s="54"/>
      <c r="I72" s="54"/>
      <c r="J72" s="54"/>
      <c r="K72" s="54">
        <v>19560</v>
      </c>
      <c r="L72" s="55">
        <v>326955</v>
      </c>
      <c r="M72" s="54"/>
      <c r="N72" s="54"/>
      <c r="O72" s="54">
        <v>318800</v>
      </c>
      <c r="P72" s="55"/>
      <c r="Q72" s="54"/>
      <c r="R72" s="54"/>
      <c r="S72" s="54">
        <v>11991</v>
      </c>
      <c r="T72" s="54"/>
      <c r="U72" s="54"/>
      <c r="V72" s="54">
        <v>165</v>
      </c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5"/>
      <c r="AI72" s="54">
        <v>734498</v>
      </c>
      <c r="AJ72" s="55">
        <v>500509</v>
      </c>
      <c r="AK72" s="54">
        <v>1234360</v>
      </c>
      <c r="AL72" s="54">
        <v>37920</v>
      </c>
      <c r="AM72" s="54"/>
      <c r="AN72" s="54"/>
      <c r="AO72" s="54"/>
      <c r="AP72" s="54">
        <v>797</v>
      </c>
      <c r="AQ72" s="54">
        <v>20185</v>
      </c>
      <c r="AR72" s="54">
        <v>10820</v>
      </c>
      <c r="AS72" s="54">
        <v>217</v>
      </c>
      <c r="AT72" s="54"/>
      <c r="AU72" s="54"/>
      <c r="AV72" s="54"/>
      <c r="AW72" s="54"/>
      <c r="AX72" s="54">
        <v>1950</v>
      </c>
      <c r="AY72" s="54">
        <v>8529</v>
      </c>
      <c r="AZ72" s="54"/>
      <c r="BA72" s="54">
        <v>2291</v>
      </c>
      <c r="BB72" s="54">
        <v>31120</v>
      </c>
      <c r="BC72" s="54">
        <v>52325</v>
      </c>
      <c r="BD72" s="54">
        <v>135690</v>
      </c>
      <c r="BE72" s="54"/>
      <c r="BF72" s="55">
        <v>67500</v>
      </c>
      <c r="BG72" s="54"/>
      <c r="BH72" s="55">
        <v>601030</v>
      </c>
      <c r="BI72" s="54">
        <v>2540</v>
      </c>
      <c r="BJ72" s="55">
        <v>4014600</v>
      </c>
      <c r="BK72" s="54"/>
      <c r="BL72" s="54">
        <v>78880</v>
      </c>
      <c r="BM72" s="55"/>
      <c r="BN72" s="55"/>
      <c r="BO72" s="55">
        <v>69950</v>
      </c>
      <c r="BP72" s="54">
        <v>69950</v>
      </c>
      <c r="BQ72" s="54">
        <v>0</v>
      </c>
      <c r="BR72" s="54"/>
      <c r="BS72" s="56">
        <f t="shared" si="20"/>
        <v>4113432</v>
      </c>
      <c r="BT72" s="57">
        <f t="shared" si="15"/>
        <v>4014600</v>
      </c>
      <c r="BU72" s="57">
        <f t="shared" si="21"/>
        <v>4241</v>
      </c>
      <c r="BV72" s="57">
        <f t="shared" si="16"/>
        <v>72490</v>
      </c>
      <c r="BW72" s="57">
        <f t="shared" si="17"/>
        <v>8204763</v>
      </c>
      <c r="BX72" s="58">
        <f t="shared" si="18"/>
        <v>50.134683963449035</v>
      </c>
      <c r="BY72" s="59">
        <f t="shared" si="19"/>
        <v>436.4932170027132</v>
      </c>
      <c r="BZ72" s="59">
        <f t="shared" si="22"/>
        <v>218.83449486620205</v>
      </c>
    </row>
    <row r="73" spans="1:78" ht="12.75">
      <c r="A73" s="49" t="s">
        <v>78</v>
      </c>
      <c r="B73" s="50" t="s">
        <v>262</v>
      </c>
      <c r="C73" s="51" t="s">
        <v>281</v>
      </c>
      <c r="D73" s="50" t="s">
        <v>282</v>
      </c>
      <c r="E73" s="52" t="s">
        <v>283</v>
      </c>
      <c r="F73" s="53">
        <v>1730</v>
      </c>
      <c r="G73" s="54"/>
      <c r="H73" s="54"/>
      <c r="I73" s="54"/>
      <c r="J73" s="54"/>
      <c r="K73" s="54"/>
      <c r="L73" s="55"/>
      <c r="M73" s="54"/>
      <c r="N73" s="54"/>
      <c r="O73" s="54">
        <v>47390</v>
      </c>
      <c r="P73" s="55"/>
      <c r="Q73" s="54"/>
      <c r="R73" s="54"/>
      <c r="S73" s="54">
        <v>50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5"/>
      <c r="AI73" s="54">
        <v>64410</v>
      </c>
      <c r="AJ73" s="55">
        <v>45460</v>
      </c>
      <c r="AK73" s="54">
        <v>131410</v>
      </c>
      <c r="AL73" s="54"/>
      <c r="AM73" s="54"/>
      <c r="AN73" s="54"/>
      <c r="AO73" s="54"/>
      <c r="AP73" s="54"/>
      <c r="AQ73" s="54">
        <v>2680</v>
      </c>
      <c r="AR73" s="54">
        <v>225</v>
      </c>
      <c r="AS73" s="54"/>
      <c r="AT73" s="54"/>
      <c r="AU73" s="54"/>
      <c r="AV73" s="54"/>
      <c r="AW73" s="54"/>
      <c r="AX73" s="54">
        <v>140</v>
      </c>
      <c r="AY73" s="54"/>
      <c r="AZ73" s="54"/>
      <c r="BA73" s="54">
        <v>190</v>
      </c>
      <c r="BB73" s="54">
        <v>290</v>
      </c>
      <c r="BC73" s="54">
        <v>110</v>
      </c>
      <c r="BD73" s="54"/>
      <c r="BE73" s="54"/>
      <c r="BF73" s="55">
        <v>4310</v>
      </c>
      <c r="BG73" s="54"/>
      <c r="BH73" s="55">
        <v>1760</v>
      </c>
      <c r="BI73" s="54">
        <v>80</v>
      </c>
      <c r="BJ73" s="55">
        <v>309580</v>
      </c>
      <c r="BK73" s="54"/>
      <c r="BL73" s="54"/>
      <c r="BM73" s="55"/>
      <c r="BN73" s="55"/>
      <c r="BO73" s="55">
        <v>910</v>
      </c>
      <c r="BP73" s="54">
        <v>270</v>
      </c>
      <c r="BQ73" s="54">
        <v>640</v>
      </c>
      <c r="BR73" s="54"/>
      <c r="BS73" s="56">
        <f t="shared" si="20"/>
        <v>298735</v>
      </c>
      <c r="BT73" s="57">
        <f t="shared" si="15"/>
        <v>309580</v>
      </c>
      <c r="BU73" s="57">
        <f t="shared" si="21"/>
        <v>330</v>
      </c>
      <c r="BV73" s="57">
        <f t="shared" si="16"/>
        <v>350</v>
      </c>
      <c r="BW73" s="57">
        <f t="shared" si="17"/>
        <v>608995</v>
      </c>
      <c r="BX73" s="58">
        <f t="shared" si="18"/>
        <v>49.053768914358905</v>
      </c>
      <c r="BY73" s="59">
        <f t="shared" si="19"/>
        <v>352.0202312138728</v>
      </c>
      <c r="BZ73" s="59">
        <f t="shared" si="22"/>
        <v>172.67919075144508</v>
      </c>
    </row>
    <row r="74" spans="1:78" ht="12.75">
      <c r="A74" s="49" t="s">
        <v>78</v>
      </c>
      <c r="B74" s="50" t="s">
        <v>262</v>
      </c>
      <c r="C74" s="51" t="s">
        <v>104</v>
      </c>
      <c r="D74" s="50" t="s">
        <v>284</v>
      </c>
      <c r="E74" s="52" t="s">
        <v>285</v>
      </c>
      <c r="F74" s="53">
        <v>3543</v>
      </c>
      <c r="G74" s="54"/>
      <c r="H74" s="54"/>
      <c r="I74" s="54"/>
      <c r="J74" s="54"/>
      <c r="K74" s="54">
        <v>43452</v>
      </c>
      <c r="L74" s="55">
        <v>68110</v>
      </c>
      <c r="M74" s="54"/>
      <c r="N74" s="54"/>
      <c r="O74" s="54"/>
      <c r="P74" s="55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5"/>
      <c r="AI74" s="54">
        <v>125530</v>
      </c>
      <c r="AJ74" s="55">
        <v>82810</v>
      </c>
      <c r="AK74" s="54">
        <v>216340</v>
      </c>
      <c r="AL74" s="54">
        <v>4950</v>
      </c>
      <c r="AM74" s="54"/>
      <c r="AN74" s="54"/>
      <c r="AO74" s="54"/>
      <c r="AP74" s="54"/>
      <c r="AQ74" s="54">
        <v>3295</v>
      </c>
      <c r="AR74" s="54">
        <v>0</v>
      </c>
      <c r="AS74" s="54"/>
      <c r="AT74" s="54"/>
      <c r="AU74" s="54"/>
      <c r="AV74" s="54"/>
      <c r="AW74" s="54"/>
      <c r="AX74" s="54">
        <v>292</v>
      </c>
      <c r="AY74" s="54">
        <v>214</v>
      </c>
      <c r="AZ74" s="54"/>
      <c r="BA74" s="54">
        <v>320</v>
      </c>
      <c r="BB74" s="54">
        <v>1987</v>
      </c>
      <c r="BC74" s="54">
        <v>836</v>
      </c>
      <c r="BD74" s="54"/>
      <c r="BE74" s="54"/>
      <c r="BF74" s="55">
        <v>15280</v>
      </c>
      <c r="BG74" s="54"/>
      <c r="BH74" s="55">
        <v>98510</v>
      </c>
      <c r="BI74" s="54"/>
      <c r="BJ74" s="55">
        <v>911881</v>
      </c>
      <c r="BK74" s="54"/>
      <c r="BL74" s="54">
        <v>70523</v>
      </c>
      <c r="BM74" s="55"/>
      <c r="BN74" s="55"/>
      <c r="BO74" s="55">
        <v>49100</v>
      </c>
      <c r="BP74" s="54">
        <v>49100</v>
      </c>
      <c r="BQ74" s="54">
        <v>0</v>
      </c>
      <c r="BR74" s="54"/>
      <c r="BS74" s="56">
        <f t="shared" si="20"/>
        <v>661314</v>
      </c>
      <c r="BT74" s="57">
        <f t="shared" si="15"/>
        <v>911881</v>
      </c>
      <c r="BU74" s="57">
        <f t="shared" si="21"/>
        <v>612</v>
      </c>
      <c r="BV74" s="57">
        <f t="shared" si="16"/>
        <v>49100</v>
      </c>
      <c r="BW74" s="57">
        <f t="shared" si="17"/>
        <v>1622907</v>
      </c>
      <c r="BX74" s="58">
        <f t="shared" si="18"/>
        <v>40.748730518754314</v>
      </c>
      <c r="BY74" s="59">
        <f t="shared" si="19"/>
        <v>458.06011854360713</v>
      </c>
      <c r="BZ74" s="59">
        <f t="shared" si="22"/>
        <v>186.653683319221</v>
      </c>
    </row>
    <row r="75" spans="1:78" ht="12.75">
      <c r="A75" s="49" t="s">
        <v>78</v>
      </c>
      <c r="B75" s="50" t="s">
        <v>262</v>
      </c>
      <c r="C75" s="51" t="s">
        <v>107</v>
      </c>
      <c r="D75" s="50" t="s">
        <v>286</v>
      </c>
      <c r="E75" s="52" t="s">
        <v>287</v>
      </c>
      <c r="F75" s="53">
        <v>3982</v>
      </c>
      <c r="G75" s="54"/>
      <c r="H75" s="54"/>
      <c r="I75" s="54"/>
      <c r="J75" s="54"/>
      <c r="K75" s="54"/>
      <c r="L75" s="55">
        <v>91640</v>
      </c>
      <c r="M75" s="54"/>
      <c r="N75" s="54"/>
      <c r="O75" s="54"/>
      <c r="P75" s="55"/>
      <c r="Q75" s="54"/>
      <c r="R75" s="54"/>
      <c r="S75" s="54">
        <v>8420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>
        <v>33700</v>
      </c>
      <c r="AG75" s="54"/>
      <c r="AH75" s="55"/>
      <c r="AI75" s="54">
        <v>183850</v>
      </c>
      <c r="AJ75" s="55">
        <v>134030</v>
      </c>
      <c r="AK75" s="54">
        <v>252180</v>
      </c>
      <c r="AL75" s="54"/>
      <c r="AM75" s="54"/>
      <c r="AN75" s="54"/>
      <c r="AO75" s="54"/>
      <c r="AP75" s="54"/>
      <c r="AQ75" s="54">
        <v>9100</v>
      </c>
      <c r="AR75" s="54">
        <v>1120</v>
      </c>
      <c r="AS75" s="54"/>
      <c r="AT75" s="54"/>
      <c r="AU75" s="54"/>
      <c r="AV75" s="54"/>
      <c r="AW75" s="54"/>
      <c r="AX75" s="54">
        <v>210</v>
      </c>
      <c r="AY75" s="54">
        <v>3263</v>
      </c>
      <c r="AZ75" s="54"/>
      <c r="BA75" s="54"/>
      <c r="BB75" s="54">
        <v>800</v>
      </c>
      <c r="BC75" s="54">
        <v>4740</v>
      </c>
      <c r="BD75" s="54">
        <v>37870</v>
      </c>
      <c r="BE75" s="54"/>
      <c r="BF75" s="55">
        <v>27330</v>
      </c>
      <c r="BG75" s="54"/>
      <c r="BH75" s="55">
        <v>36730</v>
      </c>
      <c r="BI75" s="54"/>
      <c r="BJ75" s="55">
        <v>515680</v>
      </c>
      <c r="BK75" s="54"/>
      <c r="BL75" s="54">
        <v>210700</v>
      </c>
      <c r="BM75" s="55"/>
      <c r="BN75" s="55"/>
      <c r="BO75" s="55">
        <v>73220</v>
      </c>
      <c r="BP75" s="54">
        <v>73220</v>
      </c>
      <c r="BQ75" s="54">
        <v>0</v>
      </c>
      <c r="BR75" s="54"/>
      <c r="BS75" s="56">
        <f t="shared" si="20"/>
        <v>824773</v>
      </c>
      <c r="BT75" s="57">
        <f t="shared" si="15"/>
        <v>515680</v>
      </c>
      <c r="BU75" s="57">
        <f t="shared" si="21"/>
        <v>210</v>
      </c>
      <c r="BV75" s="57">
        <f t="shared" si="16"/>
        <v>73220</v>
      </c>
      <c r="BW75" s="57">
        <f t="shared" si="17"/>
        <v>1413883</v>
      </c>
      <c r="BX75" s="58">
        <f t="shared" si="18"/>
        <v>58.33389325707997</v>
      </c>
      <c r="BY75" s="59">
        <f t="shared" si="19"/>
        <v>355.0685585133099</v>
      </c>
      <c r="BZ75" s="59">
        <f t="shared" si="22"/>
        <v>207.12531391260674</v>
      </c>
    </row>
    <row r="76" spans="1:78" ht="12.75">
      <c r="A76" s="49" t="s">
        <v>78</v>
      </c>
      <c r="B76" s="50" t="s">
        <v>262</v>
      </c>
      <c r="C76" s="51" t="s">
        <v>110</v>
      </c>
      <c r="D76" s="50" t="s">
        <v>288</v>
      </c>
      <c r="E76" s="52" t="s">
        <v>289</v>
      </c>
      <c r="F76" s="53">
        <v>15001</v>
      </c>
      <c r="G76" s="54">
        <v>40</v>
      </c>
      <c r="H76" s="54"/>
      <c r="I76" s="54"/>
      <c r="J76" s="54"/>
      <c r="K76" s="54"/>
      <c r="L76" s="55">
        <v>165960</v>
      </c>
      <c r="M76" s="54"/>
      <c r="N76" s="54">
        <v>4020</v>
      </c>
      <c r="O76" s="54"/>
      <c r="P76" s="55"/>
      <c r="Q76" s="54"/>
      <c r="R76" s="54"/>
      <c r="S76" s="54">
        <v>2820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>
        <v>162000</v>
      </c>
      <c r="AG76" s="54"/>
      <c r="AH76" s="55"/>
      <c r="AI76" s="54">
        <v>592360</v>
      </c>
      <c r="AJ76" s="55">
        <v>305360</v>
      </c>
      <c r="AK76" s="54">
        <v>47740</v>
      </c>
      <c r="AL76" s="54">
        <v>38700</v>
      </c>
      <c r="AM76" s="54"/>
      <c r="AN76" s="54"/>
      <c r="AO76" s="54"/>
      <c r="AP76" s="54"/>
      <c r="AQ76" s="54">
        <v>15360</v>
      </c>
      <c r="AR76" s="54">
        <v>1700</v>
      </c>
      <c r="AS76" s="54">
        <v>450</v>
      </c>
      <c r="AT76" s="54"/>
      <c r="AU76" s="54"/>
      <c r="AV76" s="54"/>
      <c r="AW76" s="54"/>
      <c r="AX76" s="54">
        <v>490</v>
      </c>
      <c r="AY76" s="54">
        <v>3252</v>
      </c>
      <c r="AZ76" s="54"/>
      <c r="BA76" s="54"/>
      <c r="BB76" s="54">
        <v>23930</v>
      </c>
      <c r="BC76" s="54">
        <v>21020</v>
      </c>
      <c r="BD76" s="54">
        <v>77150</v>
      </c>
      <c r="BE76" s="54"/>
      <c r="BF76" s="55">
        <v>47560</v>
      </c>
      <c r="BG76" s="54"/>
      <c r="BH76" s="55">
        <v>182960</v>
      </c>
      <c r="BI76" s="54">
        <v>580</v>
      </c>
      <c r="BJ76" s="55">
        <v>5754140</v>
      </c>
      <c r="BK76" s="54"/>
      <c r="BL76" s="54">
        <v>21340</v>
      </c>
      <c r="BM76" s="55"/>
      <c r="BN76" s="55">
        <v>4860</v>
      </c>
      <c r="BO76" s="55">
        <v>42180</v>
      </c>
      <c r="BP76" s="54">
        <v>42180</v>
      </c>
      <c r="BQ76" s="54">
        <v>0</v>
      </c>
      <c r="BR76" s="54"/>
      <c r="BS76" s="56">
        <f t="shared" si="20"/>
        <v>1692382</v>
      </c>
      <c r="BT76" s="57">
        <f t="shared" si="15"/>
        <v>5754140</v>
      </c>
      <c r="BU76" s="57">
        <f t="shared" si="21"/>
        <v>490</v>
      </c>
      <c r="BV76" s="57">
        <f t="shared" si="16"/>
        <v>42760</v>
      </c>
      <c r="BW76" s="57">
        <f t="shared" si="17"/>
        <v>7489772</v>
      </c>
      <c r="BX76" s="58">
        <f t="shared" si="18"/>
        <v>22.5959081264423</v>
      </c>
      <c r="BY76" s="59">
        <f t="shared" si="19"/>
        <v>499.2848476768215</v>
      </c>
      <c r="BZ76" s="59">
        <f t="shared" si="22"/>
        <v>112.81794547030198</v>
      </c>
    </row>
    <row r="77" spans="1:78" ht="12.75">
      <c r="A77" s="49" t="s">
        <v>78</v>
      </c>
      <c r="B77" s="50" t="s">
        <v>262</v>
      </c>
      <c r="C77" s="51" t="s">
        <v>113</v>
      </c>
      <c r="D77" s="50" t="s">
        <v>290</v>
      </c>
      <c r="E77" s="52" t="s">
        <v>291</v>
      </c>
      <c r="F77" s="53">
        <v>5165</v>
      </c>
      <c r="G77" s="54">
        <v>49</v>
      </c>
      <c r="H77" s="54">
        <v>620</v>
      </c>
      <c r="I77" s="54"/>
      <c r="J77" s="54"/>
      <c r="K77" s="54"/>
      <c r="L77" s="55">
        <v>23270</v>
      </c>
      <c r="M77" s="54"/>
      <c r="N77" s="54"/>
      <c r="O77" s="54">
        <v>98980</v>
      </c>
      <c r="P77" s="55"/>
      <c r="Q77" s="54"/>
      <c r="R77" s="54">
        <v>129</v>
      </c>
      <c r="S77" s="54">
        <v>8030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5"/>
      <c r="AI77" s="54">
        <v>236540</v>
      </c>
      <c r="AJ77" s="55">
        <v>136390</v>
      </c>
      <c r="AK77" s="54">
        <v>367160</v>
      </c>
      <c r="AL77" s="54"/>
      <c r="AM77" s="54"/>
      <c r="AN77" s="54"/>
      <c r="AO77" s="54"/>
      <c r="AP77" s="54">
        <v>146</v>
      </c>
      <c r="AQ77" s="54">
        <v>14460</v>
      </c>
      <c r="AR77" s="54">
        <v>1530</v>
      </c>
      <c r="AS77" s="54"/>
      <c r="AT77" s="54"/>
      <c r="AU77" s="54"/>
      <c r="AV77" s="54"/>
      <c r="AW77" s="54"/>
      <c r="AX77" s="54">
        <v>221</v>
      </c>
      <c r="AY77" s="54">
        <v>3900</v>
      </c>
      <c r="AZ77" s="54"/>
      <c r="BA77" s="54">
        <v>40</v>
      </c>
      <c r="BB77" s="54">
        <v>8090</v>
      </c>
      <c r="BC77" s="54">
        <v>24010</v>
      </c>
      <c r="BD77" s="54">
        <v>35070</v>
      </c>
      <c r="BE77" s="54"/>
      <c r="BF77" s="55">
        <v>62800</v>
      </c>
      <c r="BG77" s="54"/>
      <c r="BH77" s="55">
        <v>73640</v>
      </c>
      <c r="BI77" s="54">
        <v>220</v>
      </c>
      <c r="BJ77" s="55">
        <v>872550</v>
      </c>
      <c r="BK77" s="54"/>
      <c r="BL77" s="54">
        <v>111220</v>
      </c>
      <c r="BM77" s="55"/>
      <c r="BN77" s="55"/>
      <c r="BO77" s="55">
        <v>81680</v>
      </c>
      <c r="BP77" s="54">
        <v>75980</v>
      </c>
      <c r="BQ77" s="54">
        <v>5700</v>
      </c>
      <c r="BR77" s="54"/>
      <c r="BS77" s="56">
        <f t="shared" si="20"/>
        <v>1100385</v>
      </c>
      <c r="BT77" s="57">
        <f t="shared" si="15"/>
        <v>872550</v>
      </c>
      <c r="BU77" s="57">
        <f t="shared" si="21"/>
        <v>390</v>
      </c>
      <c r="BV77" s="57">
        <f t="shared" si="16"/>
        <v>76200</v>
      </c>
      <c r="BW77" s="57">
        <f t="shared" si="17"/>
        <v>2049525</v>
      </c>
      <c r="BX77" s="58">
        <f t="shared" si="18"/>
        <v>53.68975738280821</v>
      </c>
      <c r="BY77" s="59">
        <f t="shared" si="19"/>
        <v>396.810261374637</v>
      </c>
      <c r="BZ77" s="59">
        <f t="shared" si="22"/>
        <v>213.04646660212973</v>
      </c>
    </row>
    <row r="78" spans="1:78" ht="12.75">
      <c r="A78" s="49" t="s">
        <v>78</v>
      </c>
      <c r="B78" s="50" t="s">
        <v>262</v>
      </c>
      <c r="C78" s="51" t="s">
        <v>116</v>
      </c>
      <c r="D78" s="50" t="s">
        <v>292</v>
      </c>
      <c r="E78" s="52" t="s">
        <v>293</v>
      </c>
      <c r="F78" s="53">
        <v>4951</v>
      </c>
      <c r="G78" s="54"/>
      <c r="H78" s="54"/>
      <c r="I78" s="54"/>
      <c r="J78" s="54"/>
      <c r="K78" s="54">
        <v>28900</v>
      </c>
      <c r="L78" s="55">
        <v>69170</v>
      </c>
      <c r="M78" s="54"/>
      <c r="N78" s="54"/>
      <c r="O78" s="54"/>
      <c r="P78" s="55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5"/>
      <c r="AI78" s="54">
        <v>162323</v>
      </c>
      <c r="AJ78" s="55">
        <v>135790</v>
      </c>
      <c r="AK78" s="54">
        <v>331780</v>
      </c>
      <c r="AL78" s="54"/>
      <c r="AM78" s="54"/>
      <c r="AN78" s="54"/>
      <c r="AO78" s="54"/>
      <c r="AP78" s="54"/>
      <c r="AQ78" s="54">
        <v>4604</v>
      </c>
      <c r="AR78" s="54">
        <v>420</v>
      </c>
      <c r="AS78" s="54"/>
      <c r="AT78" s="54"/>
      <c r="AU78" s="54"/>
      <c r="AV78" s="54"/>
      <c r="AW78" s="54"/>
      <c r="AX78" s="54">
        <v>297</v>
      </c>
      <c r="AY78" s="54">
        <v>299</v>
      </c>
      <c r="AZ78" s="54"/>
      <c r="BA78" s="54">
        <v>325</v>
      </c>
      <c r="BB78" s="54">
        <v>2776</v>
      </c>
      <c r="BC78" s="54">
        <v>1168</v>
      </c>
      <c r="BD78" s="54"/>
      <c r="BE78" s="54"/>
      <c r="BF78" s="55">
        <v>22660</v>
      </c>
      <c r="BG78" s="54"/>
      <c r="BH78" s="55">
        <v>24900</v>
      </c>
      <c r="BI78" s="54"/>
      <c r="BJ78" s="55">
        <v>1052625</v>
      </c>
      <c r="BK78" s="54"/>
      <c r="BL78" s="54">
        <v>98549</v>
      </c>
      <c r="BM78" s="55"/>
      <c r="BN78" s="55"/>
      <c r="BO78" s="55">
        <v>64740</v>
      </c>
      <c r="BP78" s="54">
        <v>64740</v>
      </c>
      <c r="BQ78" s="54">
        <v>0</v>
      </c>
      <c r="BR78" s="54"/>
      <c r="BS78" s="56">
        <f t="shared" si="20"/>
        <v>784790</v>
      </c>
      <c r="BT78" s="57">
        <f t="shared" si="15"/>
        <v>1052625</v>
      </c>
      <c r="BU78" s="57">
        <f t="shared" si="21"/>
        <v>622</v>
      </c>
      <c r="BV78" s="57">
        <f t="shared" si="16"/>
        <v>64740</v>
      </c>
      <c r="BW78" s="57">
        <f t="shared" si="17"/>
        <v>1902777</v>
      </c>
      <c r="BX78" s="58">
        <f t="shared" si="18"/>
        <v>41.2444548152516</v>
      </c>
      <c r="BY78" s="59">
        <f t="shared" si="19"/>
        <v>384.3217531811755</v>
      </c>
      <c r="BZ78" s="59">
        <f t="shared" si="22"/>
        <v>158.51141183599273</v>
      </c>
    </row>
    <row r="79" spans="1:78" ht="12.75">
      <c r="A79" s="49" t="s">
        <v>78</v>
      </c>
      <c r="B79" s="50" t="s">
        <v>262</v>
      </c>
      <c r="C79" s="51" t="s">
        <v>119</v>
      </c>
      <c r="D79" s="50" t="s">
        <v>294</v>
      </c>
      <c r="E79" s="52" t="s">
        <v>295</v>
      </c>
      <c r="F79" s="53">
        <v>31798</v>
      </c>
      <c r="G79" s="54"/>
      <c r="H79" s="54"/>
      <c r="I79" s="54"/>
      <c r="J79" s="54">
        <v>270</v>
      </c>
      <c r="K79" s="54">
        <v>18820</v>
      </c>
      <c r="L79" s="55">
        <v>551950</v>
      </c>
      <c r="M79" s="54"/>
      <c r="N79" s="54">
        <v>12600</v>
      </c>
      <c r="O79" s="54"/>
      <c r="P79" s="55"/>
      <c r="Q79" s="54"/>
      <c r="R79" s="54"/>
      <c r="S79" s="54">
        <v>7520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>
        <v>132200</v>
      </c>
      <c r="AG79" s="54"/>
      <c r="AH79" s="55"/>
      <c r="AI79" s="54">
        <v>1449820</v>
      </c>
      <c r="AJ79" s="55">
        <v>894160</v>
      </c>
      <c r="AK79" s="54">
        <v>1628330</v>
      </c>
      <c r="AL79" s="54">
        <v>75380</v>
      </c>
      <c r="AM79" s="54"/>
      <c r="AN79" s="54"/>
      <c r="AO79" s="54"/>
      <c r="AP79" s="54">
        <v>160</v>
      </c>
      <c r="AQ79" s="54">
        <v>44100</v>
      </c>
      <c r="AR79" s="54">
        <v>9565</v>
      </c>
      <c r="AS79" s="54">
        <v>170</v>
      </c>
      <c r="AT79" s="54"/>
      <c r="AU79" s="54"/>
      <c r="AV79" s="54"/>
      <c r="AW79" s="54"/>
      <c r="AX79" s="54">
        <v>1130</v>
      </c>
      <c r="AY79" s="54">
        <v>6696</v>
      </c>
      <c r="AZ79" s="54">
        <v>6696</v>
      </c>
      <c r="BA79" s="54">
        <v>1470</v>
      </c>
      <c r="BB79" s="54">
        <v>34720</v>
      </c>
      <c r="BC79" s="54">
        <v>48290</v>
      </c>
      <c r="BD79" s="54">
        <v>150410</v>
      </c>
      <c r="BE79" s="54"/>
      <c r="BF79" s="55">
        <v>32740</v>
      </c>
      <c r="BG79" s="54"/>
      <c r="BH79" s="55">
        <v>67540</v>
      </c>
      <c r="BI79" s="54"/>
      <c r="BJ79" s="55">
        <v>8033610</v>
      </c>
      <c r="BK79" s="54"/>
      <c r="BL79" s="54">
        <v>250340</v>
      </c>
      <c r="BM79" s="55"/>
      <c r="BN79" s="55"/>
      <c r="BO79" s="55">
        <v>139290</v>
      </c>
      <c r="BP79" s="54">
        <v>139290</v>
      </c>
      <c r="BQ79" s="54">
        <v>0</v>
      </c>
      <c r="BR79" s="54"/>
      <c r="BS79" s="56">
        <f>G79+H79+J79+K79+L79+M79+N79+O79+P79+S79+U79+V79+W79+X79+Y79+Z79+AA79+AB79+AF79+AI79+AJ79+AK79+AL79+AP79+AQ79+AR79+AY79+BB79+BC79+BD79+BE79+BF79+BH79+BQ79+AS79+BG79</f>
        <v>5165441</v>
      </c>
      <c r="BT79" s="57">
        <f>BJ79</f>
        <v>8033610</v>
      </c>
      <c r="BU79" s="57">
        <f>AW79+AX79+BA79+AT79+AU79+R79+AZ79</f>
        <v>9296</v>
      </c>
      <c r="BV79" s="57">
        <f t="shared" si="16"/>
        <v>139290</v>
      </c>
      <c r="BW79" s="57">
        <f>BS79+BT79+BU79+BV79</f>
        <v>13347637</v>
      </c>
      <c r="BX79" s="58">
        <f>BS79/BW79*100</f>
        <v>38.699291867167204</v>
      </c>
      <c r="BY79" s="59">
        <f t="shared" si="19"/>
        <v>419.76341279325743</v>
      </c>
      <c r="BZ79" s="59">
        <f t="shared" si="22"/>
        <v>162.44546826844456</v>
      </c>
    </row>
    <row r="80" spans="1:78" ht="12.75">
      <c r="A80" s="49" t="s">
        <v>78</v>
      </c>
      <c r="B80" s="50" t="s">
        <v>262</v>
      </c>
      <c r="C80" s="51" t="s">
        <v>122</v>
      </c>
      <c r="D80" s="50" t="s">
        <v>296</v>
      </c>
      <c r="E80" s="52" t="s">
        <v>297</v>
      </c>
      <c r="F80" s="53">
        <v>27744</v>
      </c>
      <c r="G80" s="54">
        <v>73</v>
      </c>
      <c r="H80" s="54"/>
      <c r="I80" s="54"/>
      <c r="J80" s="54">
        <v>400</v>
      </c>
      <c r="K80" s="54">
        <v>319290</v>
      </c>
      <c r="L80" s="55">
        <v>311460</v>
      </c>
      <c r="M80" s="54"/>
      <c r="N80" s="54"/>
      <c r="O80" s="54"/>
      <c r="P80" s="55">
        <v>494820</v>
      </c>
      <c r="Q80" s="54"/>
      <c r="R80" s="54"/>
      <c r="S80" s="54">
        <v>4250</v>
      </c>
      <c r="T80" s="54">
        <v>800</v>
      </c>
      <c r="U80" s="54">
        <v>1620</v>
      </c>
      <c r="V80" s="54"/>
      <c r="W80" s="54"/>
      <c r="X80" s="54"/>
      <c r="Y80" s="54"/>
      <c r="Z80" s="54">
        <v>4260</v>
      </c>
      <c r="AA80" s="54"/>
      <c r="AB80" s="54"/>
      <c r="AC80" s="54"/>
      <c r="AD80" s="54"/>
      <c r="AE80" s="54"/>
      <c r="AF80" s="54">
        <v>251840</v>
      </c>
      <c r="AG80" s="54"/>
      <c r="AH80" s="55"/>
      <c r="AI80" s="54">
        <v>1108530</v>
      </c>
      <c r="AJ80" s="55"/>
      <c r="AK80" s="54">
        <v>713740</v>
      </c>
      <c r="AL80" s="54">
        <v>97300</v>
      </c>
      <c r="AM80" s="54"/>
      <c r="AN80" s="54"/>
      <c r="AO80" s="54"/>
      <c r="AP80" s="54">
        <v>305</v>
      </c>
      <c r="AQ80" s="54">
        <v>31100</v>
      </c>
      <c r="AR80" s="54">
        <v>1340</v>
      </c>
      <c r="AS80" s="54"/>
      <c r="AT80" s="54"/>
      <c r="AU80" s="54"/>
      <c r="AV80" s="54"/>
      <c r="AW80" s="54"/>
      <c r="AX80" s="54">
        <v>1767</v>
      </c>
      <c r="AY80" s="54">
        <v>12240</v>
      </c>
      <c r="AZ80" s="54">
        <v>1244</v>
      </c>
      <c r="BA80" s="54"/>
      <c r="BB80" s="54">
        <v>33615</v>
      </c>
      <c r="BC80" s="54">
        <v>47020</v>
      </c>
      <c r="BD80" s="54">
        <v>319330</v>
      </c>
      <c r="BE80" s="54"/>
      <c r="BF80" s="55">
        <v>59560</v>
      </c>
      <c r="BG80" s="54"/>
      <c r="BH80" s="55">
        <v>434770</v>
      </c>
      <c r="BI80" s="54">
        <v>5730</v>
      </c>
      <c r="BJ80" s="55">
        <v>12443380</v>
      </c>
      <c r="BK80" s="54"/>
      <c r="BL80" s="54"/>
      <c r="BM80" s="55">
        <v>9369</v>
      </c>
      <c r="BN80" s="55">
        <v>28726</v>
      </c>
      <c r="BO80" s="55">
        <v>131260</v>
      </c>
      <c r="BP80" s="54">
        <v>131260</v>
      </c>
      <c r="BQ80" s="54">
        <v>0</v>
      </c>
      <c r="BR80" s="54"/>
      <c r="BS80" s="56">
        <f>G80+H80+J80+K80+L80+M80+N80+O80+P80+S80+U80+V80+W80+X80+Y80+Z80+AA80+AB80+AF80+AI80+AJ80+AK80+AL80+AP80+AQ80+AR80+AY80+BB80+BC80+BD80+BE80+BF80+BH80+BQ80+AS80+BG80</f>
        <v>4246863</v>
      </c>
      <c r="BT80" s="57">
        <f>BJ80</f>
        <v>12443380</v>
      </c>
      <c r="BU80" s="57">
        <f>AW80+AX80+BA80+AT80+AU80+R80+AZ80</f>
        <v>3011</v>
      </c>
      <c r="BV80" s="57">
        <f t="shared" si="16"/>
        <v>136990</v>
      </c>
      <c r="BW80" s="57">
        <f>BS80+BT80+BU80+BV80</f>
        <v>16830244</v>
      </c>
      <c r="BX80" s="58">
        <f>BS80/BW80*100</f>
        <v>25.233520084438467</v>
      </c>
      <c r="BY80" s="59">
        <f t="shared" si="19"/>
        <v>606.6264417531719</v>
      </c>
      <c r="BZ80" s="59">
        <f t="shared" si="22"/>
        <v>153.07320501730104</v>
      </c>
    </row>
    <row r="81" spans="1:78" ht="12.75">
      <c r="A81" s="49" t="s">
        <v>78</v>
      </c>
      <c r="B81" s="50" t="s">
        <v>262</v>
      </c>
      <c r="C81" s="51" t="s">
        <v>125</v>
      </c>
      <c r="D81" s="50" t="s">
        <v>298</v>
      </c>
      <c r="E81" s="52" t="s">
        <v>299</v>
      </c>
      <c r="F81" s="53">
        <v>9714</v>
      </c>
      <c r="G81" s="54">
        <v>41</v>
      </c>
      <c r="H81" s="54"/>
      <c r="I81" s="54"/>
      <c r="J81" s="54">
        <v>530</v>
      </c>
      <c r="K81" s="54">
        <v>51190</v>
      </c>
      <c r="L81" s="55">
        <v>27800</v>
      </c>
      <c r="M81" s="54"/>
      <c r="N81" s="54">
        <v>2220</v>
      </c>
      <c r="O81" s="54">
        <v>40250</v>
      </c>
      <c r="P81" s="55"/>
      <c r="Q81" s="54"/>
      <c r="R81" s="54"/>
      <c r="S81" s="54"/>
      <c r="T81" s="54"/>
      <c r="U81" s="54"/>
      <c r="V81" s="54"/>
      <c r="W81" s="54"/>
      <c r="X81" s="54">
        <v>3240</v>
      </c>
      <c r="Y81" s="54"/>
      <c r="Z81" s="54"/>
      <c r="AA81" s="54"/>
      <c r="AB81" s="54"/>
      <c r="AC81" s="54"/>
      <c r="AD81" s="54"/>
      <c r="AE81" s="54"/>
      <c r="AF81" s="54"/>
      <c r="AG81" s="54"/>
      <c r="AH81" s="55"/>
      <c r="AI81" s="54">
        <v>151260</v>
      </c>
      <c r="AJ81" s="55">
        <v>22930</v>
      </c>
      <c r="AK81" s="54">
        <v>46400</v>
      </c>
      <c r="AL81" s="54">
        <v>18740</v>
      </c>
      <c r="AM81" s="54"/>
      <c r="AN81" s="54"/>
      <c r="AO81" s="54"/>
      <c r="AP81" s="54"/>
      <c r="AQ81" s="54">
        <v>12660</v>
      </c>
      <c r="AR81" s="54">
        <v>1090</v>
      </c>
      <c r="AS81" s="54"/>
      <c r="AT81" s="54"/>
      <c r="AU81" s="54"/>
      <c r="AV81" s="54"/>
      <c r="AW81" s="54"/>
      <c r="AX81" s="54">
        <v>440</v>
      </c>
      <c r="AY81" s="54">
        <v>5390</v>
      </c>
      <c r="AZ81" s="54"/>
      <c r="BA81" s="54"/>
      <c r="BB81" s="54">
        <v>13900</v>
      </c>
      <c r="BC81" s="54">
        <v>24785</v>
      </c>
      <c r="BD81" s="54">
        <v>80790</v>
      </c>
      <c r="BE81" s="54"/>
      <c r="BF81" s="55">
        <v>18160</v>
      </c>
      <c r="BG81" s="54">
        <v>416780</v>
      </c>
      <c r="BH81" s="55">
        <v>455330</v>
      </c>
      <c r="BI81" s="54">
        <v>1040</v>
      </c>
      <c r="BJ81" s="55">
        <v>3157400</v>
      </c>
      <c r="BK81" s="54"/>
      <c r="BL81" s="54"/>
      <c r="BM81" s="55">
        <v>3550</v>
      </c>
      <c r="BN81" s="55"/>
      <c r="BO81" s="55">
        <v>77700</v>
      </c>
      <c r="BP81" s="54">
        <v>77700</v>
      </c>
      <c r="BQ81" s="54">
        <v>0</v>
      </c>
      <c r="BR81" s="54"/>
      <c r="BS81" s="56">
        <f t="shared" si="20"/>
        <v>1393486</v>
      </c>
      <c r="BT81" s="57">
        <f t="shared" si="15"/>
        <v>3157400</v>
      </c>
      <c r="BU81" s="57">
        <f t="shared" si="21"/>
        <v>440</v>
      </c>
      <c r="BV81" s="57">
        <f t="shared" si="16"/>
        <v>78740</v>
      </c>
      <c r="BW81" s="57">
        <f t="shared" si="17"/>
        <v>4630066</v>
      </c>
      <c r="BX81" s="58">
        <f t="shared" si="18"/>
        <v>30.096460827988196</v>
      </c>
      <c r="BY81" s="59">
        <f t="shared" si="19"/>
        <v>476.63845995470456</v>
      </c>
      <c r="BZ81" s="59">
        <f t="shared" si="22"/>
        <v>143.45130739139387</v>
      </c>
    </row>
    <row r="82" spans="1:78" ht="12.75">
      <c r="A82" s="49" t="s">
        <v>78</v>
      </c>
      <c r="B82" s="50" t="s">
        <v>262</v>
      </c>
      <c r="C82" s="51" t="s">
        <v>128</v>
      </c>
      <c r="D82" s="50" t="s">
        <v>300</v>
      </c>
      <c r="E82" s="52" t="s">
        <v>301</v>
      </c>
      <c r="F82" s="53">
        <v>1957</v>
      </c>
      <c r="G82" s="54"/>
      <c r="H82" s="54"/>
      <c r="I82" s="54"/>
      <c r="J82" s="54"/>
      <c r="K82" s="54"/>
      <c r="L82" s="55"/>
      <c r="M82" s="54"/>
      <c r="N82" s="54"/>
      <c r="O82" s="54">
        <v>45460</v>
      </c>
      <c r="P82" s="55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5"/>
      <c r="AI82" s="54">
        <v>75560</v>
      </c>
      <c r="AJ82" s="55">
        <v>60950</v>
      </c>
      <c r="AK82" s="54">
        <v>123120</v>
      </c>
      <c r="AL82" s="54"/>
      <c r="AM82" s="54"/>
      <c r="AN82" s="54"/>
      <c r="AO82" s="54"/>
      <c r="AP82" s="54"/>
      <c r="AQ82" s="54">
        <v>570</v>
      </c>
      <c r="AR82" s="54"/>
      <c r="AS82" s="54"/>
      <c r="AT82" s="54"/>
      <c r="AU82" s="54"/>
      <c r="AV82" s="54"/>
      <c r="AW82" s="54"/>
      <c r="AX82" s="54">
        <v>60</v>
      </c>
      <c r="AY82" s="54"/>
      <c r="AZ82" s="54"/>
      <c r="BA82" s="54">
        <v>70</v>
      </c>
      <c r="BB82" s="54">
        <v>480</v>
      </c>
      <c r="BC82" s="54">
        <v>570</v>
      </c>
      <c r="BD82" s="54"/>
      <c r="BE82" s="54"/>
      <c r="BF82" s="55">
        <v>330</v>
      </c>
      <c r="BG82" s="54"/>
      <c r="BH82" s="55">
        <v>1520</v>
      </c>
      <c r="BI82" s="54">
        <v>400</v>
      </c>
      <c r="BJ82" s="55">
        <v>540720</v>
      </c>
      <c r="BK82" s="54"/>
      <c r="BL82" s="54">
        <v>4860</v>
      </c>
      <c r="BM82" s="55"/>
      <c r="BN82" s="55"/>
      <c r="BO82" s="55">
        <v>3890</v>
      </c>
      <c r="BP82" s="54">
        <v>0</v>
      </c>
      <c r="BQ82" s="54">
        <v>3890</v>
      </c>
      <c r="BR82" s="54"/>
      <c r="BS82" s="56">
        <f>G82+H82+J82+K82+L82+M82+N82+O82+P82+S82+U82+V82+W82+X82+Y82+Z82+AA82+AB82+AF82+AI82+AJ82+AK82+AL82+AP82+AQ82+AR82+AY82+BB82+BC82+BD82+BE82+BF82+BH82+BQ82+AS82+BG82</f>
        <v>312450</v>
      </c>
      <c r="BT82" s="57">
        <f t="shared" si="15"/>
        <v>540720</v>
      </c>
      <c r="BU82" s="57">
        <f t="shared" si="21"/>
        <v>130</v>
      </c>
      <c r="BV82" s="57">
        <f t="shared" si="16"/>
        <v>400</v>
      </c>
      <c r="BW82" s="57">
        <f t="shared" si="17"/>
        <v>853700</v>
      </c>
      <c r="BX82" s="58">
        <f t="shared" si="18"/>
        <v>36.599508023895986</v>
      </c>
      <c r="BY82" s="59">
        <f t="shared" si="19"/>
        <v>436.2289218191109</v>
      </c>
      <c r="BZ82" s="59">
        <f t="shared" si="22"/>
        <v>159.65763924374042</v>
      </c>
    </row>
    <row r="83" spans="1:78" ht="12.75">
      <c r="A83" s="49" t="s">
        <v>78</v>
      </c>
      <c r="B83" s="50" t="s">
        <v>262</v>
      </c>
      <c r="C83" s="51" t="s">
        <v>217</v>
      </c>
      <c r="D83" s="50" t="s">
        <v>302</v>
      </c>
      <c r="E83" s="52" t="s">
        <v>303</v>
      </c>
      <c r="F83" s="53">
        <v>40399</v>
      </c>
      <c r="G83" s="54"/>
      <c r="H83" s="54"/>
      <c r="I83" s="54"/>
      <c r="J83" s="54">
        <v>2430</v>
      </c>
      <c r="K83" s="54">
        <v>584205</v>
      </c>
      <c r="L83" s="55">
        <v>641463</v>
      </c>
      <c r="M83" s="54"/>
      <c r="N83" s="54"/>
      <c r="O83" s="54"/>
      <c r="P83" s="55"/>
      <c r="Q83" s="54"/>
      <c r="R83" s="54"/>
      <c r="S83" s="54"/>
      <c r="T83" s="54">
        <v>320</v>
      </c>
      <c r="U83" s="54">
        <v>330</v>
      </c>
      <c r="V83" s="54">
        <v>207</v>
      </c>
      <c r="W83" s="54"/>
      <c r="X83" s="54"/>
      <c r="Y83" s="54"/>
      <c r="Z83" s="54"/>
      <c r="AA83" s="54"/>
      <c r="AB83" s="54"/>
      <c r="AC83" s="54"/>
      <c r="AD83" s="54"/>
      <c r="AE83" s="54"/>
      <c r="AF83" s="54">
        <v>420760</v>
      </c>
      <c r="AG83" s="54"/>
      <c r="AH83" s="55"/>
      <c r="AI83" s="54">
        <v>1807960</v>
      </c>
      <c r="AJ83" s="55">
        <v>1254820</v>
      </c>
      <c r="AK83" s="54">
        <v>3197180</v>
      </c>
      <c r="AL83" s="54">
        <v>97840</v>
      </c>
      <c r="AM83" s="54"/>
      <c r="AN83" s="54"/>
      <c r="AO83" s="54"/>
      <c r="AP83" s="54">
        <v>1062</v>
      </c>
      <c r="AQ83" s="54">
        <v>57600</v>
      </c>
      <c r="AR83" s="54">
        <v>16875</v>
      </c>
      <c r="AS83" s="54"/>
      <c r="AT83" s="54"/>
      <c r="AU83" s="54"/>
      <c r="AV83" s="54"/>
      <c r="AW83" s="54"/>
      <c r="AX83" s="54">
        <v>3610</v>
      </c>
      <c r="AY83" s="54">
        <v>19290</v>
      </c>
      <c r="AZ83" s="54"/>
      <c r="BA83" s="54">
        <v>4830</v>
      </c>
      <c r="BB83" s="54">
        <v>69710</v>
      </c>
      <c r="BC83" s="54">
        <v>122950</v>
      </c>
      <c r="BD83" s="54">
        <v>508020</v>
      </c>
      <c r="BE83" s="54"/>
      <c r="BF83" s="55">
        <v>149130</v>
      </c>
      <c r="BG83" s="54"/>
      <c r="BH83" s="55">
        <v>1306560</v>
      </c>
      <c r="BI83" s="54"/>
      <c r="BJ83" s="55">
        <v>10118520</v>
      </c>
      <c r="BK83" s="54"/>
      <c r="BL83" s="54"/>
      <c r="BM83" s="55"/>
      <c r="BN83" s="55"/>
      <c r="BO83" s="55">
        <v>371230</v>
      </c>
      <c r="BP83" s="54">
        <v>0</v>
      </c>
      <c r="BQ83" s="54">
        <v>371230</v>
      </c>
      <c r="BR83" s="54"/>
      <c r="BS83" s="56">
        <f t="shared" si="20"/>
        <v>10629622</v>
      </c>
      <c r="BT83" s="57">
        <f t="shared" si="15"/>
        <v>10118520</v>
      </c>
      <c r="BU83" s="57">
        <f t="shared" si="21"/>
        <v>8440</v>
      </c>
      <c r="BV83" s="57">
        <f t="shared" si="16"/>
        <v>0</v>
      </c>
      <c r="BW83" s="57">
        <f t="shared" si="17"/>
        <v>20756582</v>
      </c>
      <c r="BX83" s="58">
        <f t="shared" si="18"/>
        <v>51.21084964759612</v>
      </c>
      <c r="BY83" s="59">
        <f t="shared" si="19"/>
        <v>513.7894997400925</v>
      </c>
      <c r="BZ83" s="59">
        <f t="shared" si="22"/>
        <v>263.11596821703506</v>
      </c>
    </row>
    <row r="84" spans="1:78" ht="12.75">
      <c r="A84" s="49" t="s">
        <v>78</v>
      </c>
      <c r="B84" s="50" t="s">
        <v>262</v>
      </c>
      <c r="C84" s="51" t="s">
        <v>131</v>
      </c>
      <c r="D84" s="50" t="s">
        <v>304</v>
      </c>
      <c r="E84" s="52" t="s">
        <v>305</v>
      </c>
      <c r="F84" s="53">
        <v>12325</v>
      </c>
      <c r="G84" s="54">
        <v>70</v>
      </c>
      <c r="H84" s="54"/>
      <c r="I84" s="54"/>
      <c r="J84" s="54">
        <v>650</v>
      </c>
      <c r="K84" s="54">
        <v>178060</v>
      </c>
      <c r="L84" s="55">
        <v>148240</v>
      </c>
      <c r="M84" s="54"/>
      <c r="N84" s="54"/>
      <c r="O84" s="54"/>
      <c r="P84" s="55">
        <v>271980</v>
      </c>
      <c r="Q84" s="54"/>
      <c r="R84" s="54"/>
      <c r="S84" s="54">
        <v>35400</v>
      </c>
      <c r="T84" s="54"/>
      <c r="U84" s="54"/>
      <c r="V84" s="54"/>
      <c r="W84" s="54"/>
      <c r="X84" s="54"/>
      <c r="Y84" s="54">
        <v>46000</v>
      </c>
      <c r="Z84" s="54"/>
      <c r="AA84" s="54"/>
      <c r="AB84" s="54"/>
      <c r="AC84" s="54"/>
      <c r="AD84" s="54"/>
      <c r="AE84" s="54"/>
      <c r="AF84" s="54">
        <v>700</v>
      </c>
      <c r="AG84" s="54"/>
      <c r="AH84" s="55"/>
      <c r="AI84" s="54">
        <v>622020</v>
      </c>
      <c r="AJ84" s="55"/>
      <c r="AK84" s="54">
        <v>1167490</v>
      </c>
      <c r="AL84" s="54">
        <v>45860</v>
      </c>
      <c r="AM84" s="54"/>
      <c r="AN84" s="54"/>
      <c r="AO84" s="54"/>
      <c r="AP84" s="54">
        <v>641</v>
      </c>
      <c r="AQ84" s="54">
        <v>15170</v>
      </c>
      <c r="AR84" s="54">
        <v>4780</v>
      </c>
      <c r="AS84" s="54"/>
      <c r="AT84" s="54"/>
      <c r="AU84" s="54"/>
      <c r="AV84" s="54"/>
      <c r="AW84" s="54"/>
      <c r="AX84" s="54">
        <v>1107</v>
      </c>
      <c r="AY84" s="54">
        <v>6920</v>
      </c>
      <c r="AZ84" s="54"/>
      <c r="BA84" s="54"/>
      <c r="BB84" s="54">
        <v>17320</v>
      </c>
      <c r="BC84" s="54">
        <v>32660</v>
      </c>
      <c r="BD84" s="54">
        <v>180640</v>
      </c>
      <c r="BE84" s="54"/>
      <c r="BF84" s="55">
        <v>59620</v>
      </c>
      <c r="BG84" s="54">
        <v>163680</v>
      </c>
      <c r="BH84" s="55">
        <v>568220</v>
      </c>
      <c r="BI84" s="54"/>
      <c r="BJ84" s="55">
        <v>3541440</v>
      </c>
      <c r="BK84" s="54"/>
      <c r="BL84" s="54"/>
      <c r="BM84" s="55"/>
      <c r="BN84" s="55"/>
      <c r="BO84" s="55">
        <v>75060</v>
      </c>
      <c r="BP84" s="54">
        <v>0</v>
      </c>
      <c r="BQ84" s="54">
        <v>75060</v>
      </c>
      <c r="BR84" s="54"/>
      <c r="BS84" s="56">
        <f t="shared" si="20"/>
        <v>3641181</v>
      </c>
      <c r="BT84" s="57">
        <f t="shared" si="15"/>
        <v>3541440</v>
      </c>
      <c r="BU84" s="57">
        <f t="shared" si="21"/>
        <v>1107</v>
      </c>
      <c r="BV84" s="57">
        <f t="shared" si="16"/>
        <v>0</v>
      </c>
      <c r="BW84" s="57">
        <f t="shared" si="17"/>
        <v>7183728</v>
      </c>
      <c r="BX84" s="58">
        <f t="shared" si="18"/>
        <v>50.68650984558435</v>
      </c>
      <c r="BY84" s="59">
        <f t="shared" si="19"/>
        <v>582.8582555780933</v>
      </c>
      <c r="BZ84" s="59">
        <f t="shared" si="22"/>
        <v>295.4305070993915</v>
      </c>
    </row>
    <row r="85" spans="1:78" ht="12.75">
      <c r="A85" s="49" t="s">
        <v>78</v>
      </c>
      <c r="B85" s="50" t="s">
        <v>262</v>
      </c>
      <c r="C85" s="51" t="s">
        <v>134</v>
      </c>
      <c r="D85" s="50" t="s">
        <v>306</v>
      </c>
      <c r="E85" s="52" t="s">
        <v>307</v>
      </c>
      <c r="F85" s="53">
        <v>6169</v>
      </c>
      <c r="G85" s="54"/>
      <c r="H85" s="54"/>
      <c r="I85" s="54"/>
      <c r="J85" s="54"/>
      <c r="K85" s="54">
        <v>47835</v>
      </c>
      <c r="L85" s="55">
        <v>107304</v>
      </c>
      <c r="M85" s="54"/>
      <c r="N85" s="54"/>
      <c r="O85" s="54"/>
      <c r="P85" s="55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5"/>
      <c r="AI85" s="54">
        <v>257230</v>
      </c>
      <c r="AJ85" s="55">
        <v>173290</v>
      </c>
      <c r="AK85" s="54">
        <v>489512</v>
      </c>
      <c r="AL85" s="54">
        <v>13030</v>
      </c>
      <c r="AM85" s="54"/>
      <c r="AN85" s="54"/>
      <c r="AO85" s="54"/>
      <c r="AP85" s="54"/>
      <c r="AQ85" s="54">
        <v>5736</v>
      </c>
      <c r="AR85" s="54">
        <v>1225</v>
      </c>
      <c r="AS85" s="54"/>
      <c r="AT85" s="54"/>
      <c r="AU85" s="54"/>
      <c r="AV85" s="54"/>
      <c r="AW85" s="54"/>
      <c r="AX85" s="54">
        <v>302</v>
      </c>
      <c r="AY85" s="54">
        <v>373</v>
      </c>
      <c r="AZ85" s="54"/>
      <c r="BA85" s="54">
        <v>339</v>
      </c>
      <c r="BB85" s="54">
        <v>3459</v>
      </c>
      <c r="BC85" s="54">
        <v>1455</v>
      </c>
      <c r="BD85" s="54"/>
      <c r="BE85" s="54"/>
      <c r="BF85" s="55">
        <v>39550</v>
      </c>
      <c r="BG85" s="54"/>
      <c r="BH85" s="55">
        <v>156570</v>
      </c>
      <c r="BI85" s="54"/>
      <c r="BJ85" s="55">
        <v>1364040</v>
      </c>
      <c r="BK85" s="54"/>
      <c r="BL85" s="54">
        <v>122794</v>
      </c>
      <c r="BM85" s="55"/>
      <c r="BN85" s="55"/>
      <c r="BO85" s="55">
        <v>78050</v>
      </c>
      <c r="BP85" s="54">
        <v>78050</v>
      </c>
      <c r="BQ85" s="54">
        <v>0</v>
      </c>
      <c r="BR85" s="54"/>
      <c r="BS85" s="56">
        <f t="shared" si="20"/>
        <v>1296569</v>
      </c>
      <c r="BT85" s="57">
        <f t="shared" si="15"/>
        <v>1364040</v>
      </c>
      <c r="BU85" s="57">
        <f t="shared" si="21"/>
        <v>641</v>
      </c>
      <c r="BV85" s="57">
        <f t="shared" si="16"/>
        <v>78050</v>
      </c>
      <c r="BW85" s="57">
        <f t="shared" si="17"/>
        <v>2739300</v>
      </c>
      <c r="BX85" s="58">
        <f t="shared" si="18"/>
        <v>47.33212864600445</v>
      </c>
      <c r="BY85" s="59">
        <f t="shared" si="19"/>
        <v>444.0427946182526</v>
      </c>
      <c r="BZ85" s="59">
        <f t="shared" si="22"/>
        <v>210.17490679202464</v>
      </c>
    </row>
    <row r="86" spans="1:78" ht="12.75">
      <c r="A86" s="49" t="s">
        <v>78</v>
      </c>
      <c r="B86" s="50" t="s">
        <v>262</v>
      </c>
      <c r="C86" s="51" t="s">
        <v>308</v>
      </c>
      <c r="D86" s="50" t="s">
        <v>309</v>
      </c>
      <c r="E86" s="52" t="s">
        <v>310</v>
      </c>
      <c r="F86" s="53">
        <v>1102</v>
      </c>
      <c r="G86" s="54"/>
      <c r="H86" s="54"/>
      <c r="I86" s="54"/>
      <c r="J86" s="54"/>
      <c r="K86" s="54">
        <v>5892</v>
      </c>
      <c r="L86" s="55">
        <v>21160</v>
      </c>
      <c r="M86" s="54"/>
      <c r="N86" s="54"/>
      <c r="O86" s="54"/>
      <c r="P86" s="55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5"/>
      <c r="AI86" s="54">
        <v>47630</v>
      </c>
      <c r="AJ86" s="55">
        <v>42040</v>
      </c>
      <c r="AK86" s="54">
        <v>80140</v>
      </c>
      <c r="AL86" s="54">
        <v>4030</v>
      </c>
      <c r="AM86" s="54"/>
      <c r="AN86" s="54"/>
      <c r="AO86" s="54"/>
      <c r="AP86" s="54"/>
      <c r="AQ86" s="54">
        <v>1025</v>
      </c>
      <c r="AR86" s="54">
        <v>380</v>
      </c>
      <c r="AS86" s="54"/>
      <c r="AT86" s="54"/>
      <c r="AU86" s="54"/>
      <c r="AV86" s="54"/>
      <c r="AW86" s="54"/>
      <c r="AX86" s="54">
        <v>296</v>
      </c>
      <c r="AY86" s="54">
        <v>67</v>
      </c>
      <c r="AZ86" s="54"/>
      <c r="BA86" s="54">
        <v>325</v>
      </c>
      <c r="BB86" s="54">
        <v>618</v>
      </c>
      <c r="BC86" s="54">
        <v>260</v>
      </c>
      <c r="BD86" s="54"/>
      <c r="BE86" s="54"/>
      <c r="BF86" s="55">
        <v>6200</v>
      </c>
      <c r="BG86" s="54"/>
      <c r="BH86" s="55">
        <v>9320</v>
      </c>
      <c r="BI86" s="54"/>
      <c r="BJ86" s="55">
        <v>230470</v>
      </c>
      <c r="BK86" s="54"/>
      <c r="BL86" s="54">
        <v>21935</v>
      </c>
      <c r="BM86" s="55"/>
      <c r="BN86" s="55"/>
      <c r="BO86" s="55">
        <v>9180</v>
      </c>
      <c r="BP86" s="54">
        <v>9180</v>
      </c>
      <c r="BQ86" s="54">
        <v>0</v>
      </c>
      <c r="BR86" s="54"/>
      <c r="BS86" s="56">
        <f t="shared" si="20"/>
        <v>218762</v>
      </c>
      <c r="BT86" s="57">
        <f t="shared" si="15"/>
        <v>230470</v>
      </c>
      <c r="BU86" s="57">
        <f t="shared" si="21"/>
        <v>621</v>
      </c>
      <c r="BV86" s="57">
        <f t="shared" si="16"/>
        <v>9180</v>
      </c>
      <c r="BW86" s="57">
        <f t="shared" si="17"/>
        <v>459033</v>
      </c>
      <c r="BX86" s="58">
        <f t="shared" si="18"/>
        <v>47.65714011846643</v>
      </c>
      <c r="BY86" s="59">
        <f t="shared" si="19"/>
        <v>416.5453720508167</v>
      </c>
      <c r="BZ86" s="59">
        <f t="shared" si="22"/>
        <v>198.513611615245</v>
      </c>
    </row>
    <row r="87" spans="1:78" ht="12.75">
      <c r="A87" s="49" t="s">
        <v>78</v>
      </c>
      <c r="B87" s="50" t="s">
        <v>262</v>
      </c>
      <c r="C87" s="51" t="s">
        <v>137</v>
      </c>
      <c r="D87" s="50" t="s">
        <v>311</v>
      </c>
      <c r="E87" s="52" t="s">
        <v>312</v>
      </c>
      <c r="F87" s="53">
        <v>3223</v>
      </c>
      <c r="G87" s="54">
        <v>18</v>
      </c>
      <c r="H87" s="54"/>
      <c r="I87" s="54"/>
      <c r="J87" s="54"/>
      <c r="K87" s="54"/>
      <c r="L87" s="55"/>
      <c r="M87" s="54"/>
      <c r="N87" s="54"/>
      <c r="O87" s="54">
        <v>101950</v>
      </c>
      <c r="P87" s="55"/>
      <c r="Q87" s="54"/>
      <c r="R87" s="54"/>
      <c r="S87" s="54">
        <v>50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5"/>
      <c r="AI87" s="54">
        <v>223730</v>
      </c>
      <c r="AJ87" s="55">
        <v>91840</v>
      </c>
      <c r="AK87" s="54">
        <v>303810</v>
      </c>
      <c r="AL87" s="54">
        <v>12870</v>
      </c>
      <c r="AM87" s="54"/>
      <c r="AN87" s="54"/>
      <c r="AO87" s="54"/>
      <c r="AP87" s="54"/>
      <c r="AQ87" s="54">
        <v>2170</v>
      </c>
      <c r="AR87" s="54"/>
      <c r="AS87" s="54"/>
      <c r="AT87" s="54"/>
      <c r="AU87" s="54"/>
      <c r="AV87" s="54"/>
      <c r="AW87" s="54"/>
      <c r="AX87" s="54">
        <v>48</v>
      </c>
      <c r="AY87" s="54"/>
      <c r="AZ87" s="54"/>
      <c r="BA87" s="54">
        <v>187</v>
      </c>
      <c r="BB87" s="54">
        <v>950</v>
      </c>
      <c r="BC87" s="54">
        <v>1740</v>
      </c>
      <c r="BD87" s="54"/>
      <c r="BE87" s="54"/>
      <c r="BF87" s="55">
        <v>500</v>
      </c>
      <c r="BG87" s="54"/>
      <c r="BH87" s="55">
        <v>28530</v>
      </c>
      <c r="BI87" s="54">
        <v>400</v>
      </c>
      <c r="BJ87" s="55">
        <v>471320</v>
      </c>
      <c r="BK87" s="54"/>
      <c r="BL87" s="54">
        <v>112140</v>
      </c>
      <c r="BM87" s="55"/>
      <c r="BN87" s="55"/>
      <c r="BO87" s="55">
        <v>5280</v>
      </c>
      <c r="BP87" s="54">
        <v>0</v>
      </c>
      <c r="BQ87" s="54">
        <v>5280</v>
      </c>
      <c r="BR87" s="54"/>
      <c r="BS87" s="56">
        <f t="shared" si="20"/>
        <v>773438</v>
      </c>
      <c r="BT87" s="57">
        <f t="shared" si="15"/>
        <v>471320</v>
      </c>
      <c r="BU87" s="57">
        <f t="shared" si="21"/>
        <v>235</v>
      </c>
      <c r="BV87" s="57">
        <f t="shared" si="16"/>
        <v>400</v>
      </c>
      <c r="BW87" s="57">
        <f t="shared" si="17"/>
        <v>1245393</v>
      </c>
      <c r="BX87" s="58">
        <f t="shared" si="18"/>
        <v>62.10393024531212</v>
      </c>
      <c r="BY87" s="59">
        <f t="shared" si="19"/>
        <v>386.40800496431893</v>
      </c>
      <c r="BZ87" s="59">
        <f t="shared" si="22"/>
        <v>239.97455786534286</v>
      </c>
    </row>
    <row r="88" spans="1:78" ht="12.75">
      <c r="A88" s="49" t="s">
        <v>78</v>
      </c>
      <c r="B88" s="50" t="s">
        <v>262</v>
      </c>
      <c r="C88" s="51" t="s">
        <v>140</v>
      </c>
      <c r="D88" s="50" t="s">
        <v>313</v>
      </c>
      <c r="E88" s="52" t="s">
        <v>314</v>
      </c>
      <c r="F88" s="53">
        <v>2148</v>
      </c>
      <c r="G88" s="54"/>
      <c r="H88" s="54"/>
      <c r="I88" s="54"/>
      <c r="J88" s="54"/>
      <c r="K88" s="54">
        <v>6478</v>
      </c>
      <c r="L88" s="55">
        <v>39445</v>
      </c>
      <c r="M88" s="54"/>
      <c r="N88" s="54"/>
      <c r="O88" s="54"/>
      <c r="P88" s="55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5"/>
      <c r="AI88" s="54">
        <v>97320</v>
      </c>
      <c r="AJ88" s="55">
        <v>71550</v>
      </c>
      <c r="AK88" s="54">
        <v>142834</v>
      </c>
      <c r="AL88" s="54">
        <v>5530</v>
      </c>
      <c r="AM88" s="54"/>
      <c r="AN88" s="54"/>
      <c r="AO88" s="54"/>
      <c r="AP88" s="54"/>
      <c r="AQ88" s="54">
        <v>1997</v>
      </c>
      <c r="AR88" s="54">
        <v>410</v>
      </c>
      <c r="AS88" s="54"/>
      <c r="AT88" s="54"/>
      <c r="AU88" s="54"/>
      <c r="AV88" s="54"/>
      <c r="AW88" s="54"/>
      <c r="AX88" s="54">
        <v>286</v>
      </c>
      <c r="AY88" s="54">
        <v>130</v>
      </c>
      <c r="AZ88" s="54"/>
      <c r="BA88" s="54">
        <v>325</v>
      </c>
      <c r="BB88" s="54">
        <v>1204</v>
      </c>
      <c r="BC88" s="54">
        <v>507</v>
      </c>
      <c r="BD88" s="54"/>
      <c r="BE88" s="54"/>
      <c r="BF88" s="55">
        <v>4390</v>
      </c>
      <c r="BG88" s="54"/>
      <c r="BH88" s="55">
        <v>57560</v>
      </c>
      <c r="BI88" s="54"/>
      <c r="BJ88" s="55">
        <v>473730</v>
      </c>
      <c r="BK88" s="54"/>
      <c r="BL88" s="54">
        <v>42756</v>
      </c>
      <c r="BM88" s="55"/>
      <c r="BN88" s="55"/>
      <c r="BO88" s="55">
        <v>8140</v>
      </c>
      <c r="BP88" s="54">
        <v>8140</v>
      </c>
      <c r="BQ88" s="54">
        <v>0</v>
      </c>
      <c r="BR88" s="54"/>
      <c r="BS88" s="56">
        <f t="shared" si="20"/>
        <v>429355</v>
      </c>
      <c r="BT88" s="57">
        <f t="shared" si="15"/>
        <v>473730</v>
      </c>
      <c r="BU88" s="57">
        <f t="shared" si="21"/>
        <v>611</v>
      </c>
      <c r="BV88" s="57">
        <f t="shared" si="16"/>
        <v>8140</v>
      </c>
      <c r="BW88" s="57">
        <f t="shared" si="17"/>
        <v>911836</v>
      </c>
      <c r="BX88" s="58">
        <f t="shared" si="18"/>
        <v>47.08686649792288</v>
      </c>
      <c r="BY88" s="59">
        <f t="shared" si="19"/>
        <v>424.5046554934823</v>
      </c>
      <c r="BZ88" s="59">
        <f t="shared" si="22"/>
        <v>199.88594040968343</v>
      </c>
    </row>
    <row r="89" spans="1:78" ht="12.75">
      <c r="A89" s="49" t="s">
        <v>78</v>
      </c>
      <c r="B89" s="50" t="s">
        <v>262</v>
      </c>
      <c r="C89" s="51" t="s">
        <v>143</v>
      </c>
      <c r="D89" s="50" t="s">
        <v>315</v>
      </c>
      <c r="E89" s="52" t="s">
        <v>316</v>
      </c>
      <c r="F89" s="53">
        <v>10234</v>
      </c>
      <c r="G89" s="54"/>
      <c r="H89" s="54"/>
      <c r="I89" s="54"/>
      <c r="J89" s="54"/>
      <c r="K89" s="54"/>
      <c r="L89" s="55">
        <v>116580</v>
      </c>
      <c r="M89" s="54"/>
      <c r="N89" s="54"/>
      <c r="O89" s="54"/>
      <c r="P89" s="55">
        <v>240090</v>
      </c>
      <c r="Q89" s="54"/>
      <c r="R89" s="54"/>
      <c r="S89" s="54">
        <v>2470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5"/>
      <c r="AI89" s="54">
        <v>350940</v>
      </c>
      <c r="AJ89" s="55"/>
      <c r="AK89" s="54">
        <v>101430</v>
      </c>
      <c r="AL89" s="54">
        <v>18970</v>
      </c>
      <c r="AM89" s="54"/>
      <c r="AN89" s="54"/>
      <c r="AO89" s="54"/>
      <c r="AP89" s="54">
        <v>110</v>
      </c>
      <c r="AQ89" s="54">
        <v>13760</v>
      </c>
      <c r="AR89" s="54"/>
      <c r="AS89" s="54"/>
      <c r="AT89" s="54"/>
      <c r="AU89" s="54"/>
      <c r="AV89" s="54"/>
      <c r="AW89" s="54"/>
      <c r="AX89" s="54">
        <v>660</v>
      </c>
      <c r="AY89" s="54">
        <v>3550</v>
      </c>
      <c r="AZ89" s="54"/>
      <c r="BA89" s="54"/>
      <c r="BB89" s="54">
        <v>14166</v>
      </c>
      <c r="BC89" s="54">
        <v>5110</v>
      </c>
      <c r="BD89" s="54">
        <v>98110</v>
      </c>
      <c r="BE89" s="54"/>
      <c r="BF89" s="55">
        <v>1980</v>
      </c>
      <c r="BG89" s="54"/>
      <c r="BH89" s="55">
        <v>699410</v>
      </c>
      <c r="BI89" s="54"/>
      <c r="BJ89" s="55">
        <v>4544020</v>
      </c>
      <c r="BK89" s="54"/>
      <c r="BL89" s="54"/>
      <c r="BM89" s="55"/>
      <c r="BN89" s="55"/>
      <c r="BO89" s="55">
        <v>159540</v>
      </c>
      <c r="BP89" s="54">
        <v>159540</v>
      </c>
      <c r="BQ89" s="54">
        <v>0</v>
      </c>
      <c r="BR89" s="54"/>
      <c r="BS89" s="56">
        <f t="shared" si="20"/>
        <v>1666676</v>
      </c>
      <c r="BT89" s="57">
        <f t="shared" si="15"/>
        <v>4544020</v>
      </c>
      <c r="BU89" s="57">
        <f t="shared" si="21"/>
        <v>660</v>
      </c>
      <c r="BV89" s="57">
        <f t="shared" si="16"/>
        <v>159540</v>
      </c>
      <c r="BW89" s="57">
        <f t="shared" si="17"/>
        <v>6370896</v>
      </c>
      <c r="BX89" s="58">
        <f t="shared" si="18"/>
        <v>26.160778640869353</v>
      </c>
      <c r="BY89" s="59">
        <f t="shared" si="19"/>
        <v>622.5225718194255</v>
      </c>
      <c r="BZ89" s="59">
        <f t="shared" si="22"/>
        <v>162.85675200312684</v>
      </c>
    </row>
    <row r="90" spans="1:78" ht="12.75">
      <c r="A90" s="49" t="s">
        <v>78</v>
      </c>
      <c r="B90" s="50" t="s">
        <v>262</v>
      </c>
      <c r="C90" s="51" t="s">
        <v>220</v>
      </c>
      <c r="D90" s="50" t="s">
        <v>317</v>
      </c>
      <c r="E90" s="52" t="s">
        <v>318</v>
      </c>
      <c r="F90" s="53">
        <v>2089</v>
      </c>
      <c r="G90" s="54"/>
      <c r="H90" s="54"/>
      <c r="I90" s="54"/>
      <c r="J90" s="54"/>
      <c r="K90" s="54"/>
      <c r="L90" s="55"/>
      <c r="M90" s="54"/>
      <c r="N90" s="54"/>
      <c r="O90" s="54">
        <v>55700</v>
      </c>
      <c r="P90" s="55"/>
      <c r="Q90" s="54"/>
      <c r="R90" s="54"/>
      <c r="S90" s="54">
        <v>260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5"/>
      <c r="AI90" s="54">
        <v>80780</v>
      </c>
      <c r="AJ90" s="55">
        <v>66540</v>
      </c>
      <c r="AK90" s="54">
        <v>181550</v>
      </c>
      <c r="AL90" s="54"/>
      <c r="AM90" s="54"/>
      <c r="AN90" s="54"/>
      <c r="AO90" s="54"/>
      <c r="AP90" s="54"/>
      <c r="AQ90" s="54">
        <v>3370</v>
      </c>
      <c r="AR90" s="54">
        <v>620</v>
      </c>
      <c r="AS90" s="54"/>
      <c r="AT90" s="54"/>
      <c r="AU90" s="54"/>
      <c r="AV90" s="54"/>
      <c r="AW90" s="54"/>
      <c r="AX90" s="54">
        <v>179</v>
      </c>
      <c r="AY90" s="54"/>
      <c r="AZ90" s="54"/>
      <c r="BA90" s="54">
        <v>50</v>
      </c>
      <c r="BB90" s="54">
        <v>1920</v>
      </c>
      <c r="BC90" s="54">
        <v>2990</v>
      </c>
      <c r="BD90" s="54"/>
      <c r="BE90" s="54"/>
      <c r="BF90" s="55">
        <v>90</v>
      </c>
      <c r="BG90" s="54"/>
      <c r="BH90" s="55">
        <v>4940</v>
      </c>
      <c r="BI90" s="54"/>
      <c r="BJ90" s="55">
        <v>336020</v>
      </c>
      <c r="BK90" s="54"/>
      <c r="BL90" s="54">
        <v>62620</v>
      </c>
      <c r="BM90" s="55"/>
      <c r="BN90" s="55"/>
      <c r="BO90" s="55">
        <v>9190</v>
      </c>
      <c r="BP90" s="54">
        <v>8130</v>
      </c>
      <c r="BQ90" s="54">
        <v>1060</v>
      </c>
      <c r="BR90" s="54"/>
      <c r="BS90" s="56">
        <f t="shared" si="20"/>
        <v>399820</v>
      </c>
      <c r="BT90" s="57">
        <f t="shared" si="15"/>
        <v>336020</v>
      </c>
      <c r="BU90" s="57">
        <f t="shared" si="21"/>
        <v>229</v>
      </c>
      <c r="BV90" s="57">
        <f t="shared" si="16"/>
        <v>8130</v>
      </c>
      <c r="BW90" s="57">
        <f t="shared" si="17"/>
        <v>744199</v>
      </c>
      <c r="BX90" s="58">
        <f t="shared" si="18"/>
        <v>53.724877351353605</v>
      </c>
      <c r="BY90" s="59">
        <f t="shared" si="19"/>
        <v>356.2465294399234</v>
      </c>
      <c r="BZ90" s="59">
        <f t="shared" si="22"/>
        <v>191.39301101005265</v>
      </c>
    </row>
    <row r="91" spans="1:78" ht="12.75">
      <c r="A91" s="49" t="s">
        <v>78</v>
      </c>
      <c r="B91" s="50" t="s">
        <v>262</v>
      </c>
      <c r="C91" s="51" t="s">
        <v>223</v>
      </c>
      <c r="D91" s="50" t="s">
        <v>319</v>
      </c>
      <c r="E91" s="52" t="s">
        <v>320</v>
      </c>
      <c r="F91" s="53">
        <v>2958</v>
      </c>
      <c r="G91" s="54"/>
      <c r="H91" s="54"/>
      <c r="I91" s="54"/>
      <c r="J91" s="54"/>
      <c r="K91" s="54">
        <v>22871</v>
      </c>
      <c r="L91" s="55">
        <v>76020</v>
      </c>
      <c r="M91" s="54"/>
      <c r="N91" s="54"/>
      <c r="O91" s="54"/>
      <c r="P91" s="55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5"/>
      <c r="AI91" s="54">
        <v>171420</v>
      </c>
      <c r="AJ91" s="55">
        <v>76020</v>
      </c>
      <c r="AK91" s="54">
        <v>244144</v>
      </c>
      <c r="AL91" s="54">
        <v>4940</v>
      </c>
      <c r="AM91" s="54"/>
      <c r="AN91" s="54"/>
      <c r="AO91" s="54"/>
      <c r="AP91" s="54"/>
      <c r="AQ91" s="54">
        <v>2751</v>
      </c>
      <c r="AR91" s="54">
        <v>450</v>
      </c>
      <c r="AS91" s="54"/>
      <c r="AT91" s="54"/>
      <c r="AU91" s="54"/>
      <c r="AV91" s="54"/>
      <c r="AW91" s="54"/>
      <c r="AX91" s="54">
        <v>296</v>
      </c>
      <c r="AY91" s="54">
        <v>179</v>
      </c>
      <c r="AZ91" s="54"/>
      <c r="BA91" s="54">
        <v>325</v>
      </c>
      <c r="BB91" s="54">
        <v>1659</v>
      </c>
      <c r="BC91" s="54">
        <v>698</v>
      </c>
      <c r="BD91" s="54"/>
      <c r="BE91" s="54"/>
      <c r="BF91" s="55">
        <v>13100</v>
      </c>
      <c r="BG91" s="54"/>
      <c r="BH91" s="55">
        <v>43500</v>
      </c>
      <c r="BI91" s="54"/>
      <c r="BJ91" s="55">
        <v>570372</v>
      </c>
      <c r="BK91" s="54"/>
      <c r="BL91" s="54">
        <v>58879</v>
      </c>
      <c r="BM91" s="55"/>
      <c r="BN91" s="55"/>
      <c r="BO91" s="55">
        <v>26260</v>
      </c>
      <c r="BP91" s="54">
        <v>26260</v>
      </c>
      <c r="BQ91" s="54">
        <v>0</v>
      </c>
      <c r="BR91" s="54"/>
      <c r="BS91" s="56">
        <f t="shared" si="20"/>
        <v>657752</v>
      </c>
      <c r="BT91" s="57">
        <f t="shared" si="15"/>
        <v>570372</v>
      </c>
      <c r="BU91" s="57">
        <f t="shared" si="21"/>
        <v>621</v>
      </c>
      <c r="BV91" s="57">
        <f t="shared" si="16"/>
        <v>26260</v>
      </c>
      <c r="BW91" s="57">
        <f t="shared" si="17"/>
        <v>1255005</v>
      </c>
      <c r="BX91" s="58">
        <f t="shared" si="18"/>
        <v>52.41030912227441</v>
      </c>
      <c r="BY91" s="59">
        <f t="shared" si="19"/>
        <v>424.27484787018255</v>
      </c>
      <c r="BZ91" s="59">
        <f t="shared" si="22"/>
        <v>222.36375929682217</v>
      </c>
    </row>
    <row r="92" spans="1:78" ht="12.75">
      <c r="A92" s="49" t="s">
        <v>78</v>
      </c>
      <c r="B92" s="50" t="s">
        <v>262</v>
      </c>
      <c r="C92" s="51" t="s">
        <v>146</v>
      </c>
      <c r="D92" s="50" t="s">
        <v>321</v>
      </c>
      <c r="E92" s="52" t="s">
        <v>322</v>
      </c>
      <c r="F92" s="53">
        <v>6569</v>
      </c>
      <c r="G92" s="54">
        <v>36</v>
      </c>
      <c r="H92" s="54"/>
      <c r="I92" s="54"/>
      <c r="J92" s="54"/>
      <c r="K92" s="54"/>
      <c r="L92" s="55">
        <v>91640</v>
      </c>
      <c r="M92" s="54"/>
      <c r="N92" s="54"/>
      <c r="O92" s="54"/>
      <c r="P92" s="55">
        <v>140730</v>
      </c>
      <c r="Q92" s="54"/>
      <c r="R92" s="54"/>
      <c r="S92" s="54">
        <v>1640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>
        <v>41300</v>
      </c>
      <c r="AG92" s="54"/>
      <c r="AH92" s="55"/>
      <c r="AI92" s="54">
        <v>233530</v>
      </c>
      <c r="AJ92" s="55"/>
      <c r="AK92" s="54">
        <v>354760</v>
      </c>
      <c r="AL92" s="54">
        <v>17970</v>
      </c>
      <c r="AM92" s="54"/>
      <c r="AN92" s="54"/>
      <c r="AO92" s="54"/>
      <c r="AP92" s="54">
        <v>50</v>
      </c>
      <c r="AQ92" s="54">
        <v>9600</v>
      </c>
      <c r="AR92" s="54">
        <v>1870</v>
      </c>
      <c r="AS92" s="54"/>
      <c r="AT92" s="54"/>
      <c r="AU92" s="54"/>
      <c r="AV92" s="54"/>
      <c r="AW92" s="54"/>
      <c r="AX92" s="54">
        <v>750</v>
      </c>
      <c r="AY92" s="54">
        <v>3510</v>
      </c>
      <c r="AZ92" s="54"/>
      <c r="BA92" s="54"/>
      <c r="BB92" s="54">
        <v>9130</v>
      </c>
      <c r="BC92" s="54">
        <v>16640</v>
      </c>
      <c r="BD92" s="54">
        <v>34660</v>
      </c>
      <c r="BE92" s="54"/>
      <c r="BF92" s="55">
        <v>17400</v>
      </c>
      <c r="BG92" s="54"/>
      <c r="BH92" s="55">
        <v>386090</v>
      </c>
      <c r="BI92" s="54">
        <v>820</v>
      </c>
      <c r="BJ92" s="55">
        <v>1496480</v>
      </c>
      <c r="BK92" s="54"/>
      <c r="BL92" s="54"/>
      <c r="BM92" s="55">
        <v>3850</v>
      </c>
      <c r="BN92" s="55"/>
      <c r="BO92" s="55">
        <v>64570</v>
      </c>
      <c r="BP92" s="54">
        <v>64570</v>
      </c>
      <c r="BQ92" s="54">
        <v>0</v>
      </c>
      <c r="BR92" s="54"/>
      <c r="BS92" s="56">
        <f t="shared" si="20"/>
        <v>1360556</v>
      </c>
      <c r="BT92" s="57">
        <f t="shared" si="15"/>
        <v>1496480</v>
      </c>
      <c r="BU92" s="57">
        <f t="shared" si="21"/>
        <v>750</v>
      </c>
      <c r="BV92" s="57">
        <f t="shared" si="16"/>
        <v>65390</v>
      </c>
      <c r="BW92" s="57">
        <f t="shared" si="17"/>
        <v>2923176</v>
      </c>
      <c r="BX92" s="58">
        <f t="shared" si="18"/>
        <v>46.54375925363372</v>
      </c>
      <c r="BY92" s="59">
        <f t="shared" si="19"/>
        <v>444.9955853250114</v>
      </c>
      <c r="BZ92" s="59">
        <f t="shared" si="22"/>
        <v>207.11767392297153</v>
      </c>
    </row>
    <row r="93" spans="1:78" ht="12.75">
      <c r="A93" s="49" t="s">
        <v>78</v>
      </c>
      <c r="B93" s="50" t="s">
        <v>262</v>
      </c>
      <c r="C93" s="51" t="s">
        <v>149</v>
      </c>
      <c r="D93" s="50" t="s">
        <v>323</v>
      </c>
      <c r="E93" s="52" t="s">
        <v>324</v>
      </c>
      <c r="F93" s="53">
        <v>1991</v>
      </c>
      <c r="G93" s="54"/>
      <c r="H93" s="54"/>
      <c r="I93" s="54"/>
      <c r="J93" s="54">
        <v>153</v>
      </c>
      <c r="K93" s="54"/>
      <c r="L93" s="55"/>
      <c r="M93" s="54"/>
      <c r="N93" s="54"/>
      <c r="O93" s="54">
        <v>56020</v>
      </c>
      <c r="P93" s="55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5"/>
      <c r="AI93" s="54">
        <v>78610</v>
      </c>
      <c r="AJ93" s="55">
        <v>59130</v>
      </c>
      <c r="AK93" s="54">
        <v>159890</v>
      </c>
      <c r="AL93" s="54"/>
      <c r="AM93" s="54"/>
      <c r="AN93" s="54"/>
      <c r="AO93" s="54"/>
      <c r="AP93" s="54">
        <v>40</v>
      </c>
      <c r="AQ93" s="54">
        <v>1320</v>
      </c>
      <c r="AR93" s="54">
        <v>421</v>
      </c>
      <c r="AS93" s="54"/>
      <c r="AT93" s="54"/>
      <c r="AU93" s="54"/>
      <c r="AV93" s="54"/>
      <c r="AW93" s="54"/>
      <c r="AX93" s="54">
        <v>73</v>
      </c>
      <c r="AY93" s="54">
        <v>659</v>
      </c>
      <c r="AZ93" s="54"/>
      <c r="BA93" s="54">
        <v>36</v>
      </c>
      <c r="BB93" s="54">
        <v>590</v>
      </c>
      <c r="BC93" s="54">
        <v>1940</v>
      </c>
      <c r="BD93" s="54">
        <v>6346</v>
      </c>
      <c r="BE93" s="54"/>
      <c r="BF93" s="55">
        <v>1915</v>
      </c>
      <c r="BG93" s="54"/>
      <c r="BH93" s="55">
        <v>9649</v>
      </c>
      <c r="BI93" s="54"/>
      <c r="BJ93" s="55">
        <v>398890</v>
      </c>
      <c r="BK93" s="54"/>
      <c r="BL93" s="54"/>
      <c r="BM93" s="55"/>
      <c r="BN93" s="55"/>
      <c r="BO93" s="55">
        <v>14328</v>
      </c>
      <c r="BP93" s="54">
        <v>12968</v>
      </c>
      <c r="BQ93" s="54">
        <v>1360</v>
      </c>
      <c r="BR93" s="54"/>
      <c r="BS93" s="56">
        <f t="shared" si="20"/>
        <v>378043</v>
      </c>
      <c r="BT93" s="57">
        <f t="shared" si="15"/>
        <v>398890</v>
      </c>
      <c r="BU93" s="57">
        <f t="shared" si="21"/>
        <v>109</v>
      </c>
      <c r="BV93" s="57">
        <f t="shared" si="16"/>
        <v>12968</v>
      </c>
      <c r="BW93" s="57">
        <f t="shared" si="17"/>
        <v>790010</v>
      </c>
      <c r="BX93" s="58">
        <f t="shared" si="18"/>
        <v>47.85293857039784</v>
      </c>
      <c r="BY93" s="59">
        <f t="shared" si="19"/>
        <v>396.79055750878956</v>
      </c>
      <c r="BZ93" s="59">
        <f t="shared" si="22"/>
        <v>189.8759417378202</v>
      </c>
    </row>
    <row r="94" spans="1:78" ht="12.75">
      <c r="A94" s="49" t="s">
        <v>78</v>
      </c>
      <c r="B94" s="50" t="s">
        <v>262</v>
      </c>
      <c r="C94" s="51" t="s">
        <v>152</v>
      </c>
      <c r="D94" s="50" t="s">
        <v>325</v>
      </c>
      <c r="E94" s="52" t="s">
        <v>326</v>
      </c>
      <c r="F94" s="53">
        <v>3912</v>
      </c>
      <c r="G94" s="54">
        <v>17</v>
      </c>
      <c r="H94" s="54"/>
      <c r="I94" s="54"/>
      <c r="J94" s="54">
        <v>1030</v>
      </c>
      <c r="K94" s="54">
        <v>69800</v>
      </c>
      <c r="L94" s="55">
        <v>86850</v>
      </c>
      <c r="M94" s="54"/>
      <c r="N94" s="54">
        <v>5701</v>
      </c>
      <c r="O94" s="54">
        <v>20370</v>
      </c>
      <c r="P94" s="55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5"/>
      <c r="AI94" s="54">
        <v>220420</v>
      </c>
      <c r="AJ94" s="55">
        <v>242030</v>
      </c>
      <c r="AK94" s="54"/>
      <c r="AL94" s="54">
        <v>9350</v>
      </c>
      <c r="AM94" s="54"/>
      <c r="AN94" s="54"/>
      <c r="AO94" s="54"/>
      <c r="AP94" s="54"/>
      <c r="AQ94" s="54">
        <v>18880</v>
      </c>
      <c r="AR94" s="54">
        <v>400</v>
      </c>
      <c r="AS94" s="54"/>
      <c r="AT94" s="54"/>
      <c r="AU94" s="54"/>
      <c r="AV94" s="54"/>
      <c r="AW94" s="54"/>
      <c r="AX94" s="54">
        <v>370</v>
      </c>
      <c r="AY94" s="54">
        <v>5500</v>
      </c>
      <c r="AZ94" s="54"/>
      <c r="BA94" s="54"/>
      <c r="BB94" s="54">
        <v>12030</v>
      </c>
      <c r="BC94" s="54">
        <v>31160</v>
      </c>
      <c r="BD94" s="54">
        <v>186300</v>
      </c>
      <c r="BE94" s="54"/>
      <c r="BF94" s="55">
        <v>41260</v>
      </c>
      <c r="BG94" s="54"/>
      <c r="BH94" s="55">
        <v>2199910</v>
      </c>
      <c r="BI94" s="54"/>
      <c r="BJ94" s="55">
        <v>3877040</v>
      </c>
      <c r="BK94" s="54"/>
      <c r="BL94" s="54">
        <v>423100</v>
      </c>
      <c r="BM94" s="55"/>
      <c r="BN94" s="55"/>
      <c r="BO94" s="55">
        <v>126140</v>
      </c>
      <c r="BP94" s="54">
        <v>126140</v>
      </c>
      <c r="BQ94" s="54">
        <v>0</v>
      </c>
      <c r="BR94" s="54"/>
      <c r="BS94" s="56">
        <f t="shared" si="20"/>
        <v>3151008</v>
      </c>
      <c r="BT94" s="57">
        <f t="shared" si="15"/>
        <v>3877040</v>
      </c>
      <c r="BU94" s="57">
        <f t="shared" si="21"/>
        <v>370</v>
      </c>
      <c r="BV94" s="57">
        <f t="shared" si="16"/>
        <v>126140</v>
      </c>
      <c r="BW94" s="57">
        <f t="shared" si="17"/>
        <v>7154558</v>
      </c>
      <c r="BX94" s="58">
        <f t="shared" si="18"/>
        <v>44.041965974697526</v>
      </c>
      <c r="BY94" s="59">
        <f t="shared" si="19"/>
        <v>1828.8747443762782</v>
      </c>
      <c r="BZ94" s="59">
        <f t="shared" si="22"/>
        <v>805.4723926380368</v>
      </c>
    </row>
    <row r="95" spans="1:78" ht="12.75">
      <c r="A95" s="49" t="s">
        <v>78</v>
      </c>
      <c r="B95" s="50" t="s">
        <v>262</v>
      </c>
      <c r="C95" s="51" t="s">
        <v>155</v>
      </c>
      <c r="D95" s="50" t="str">
        <f>CONCATENATE(A95,B95,C95)</f>
        <v>11042033</v>
      </c>
      <c r="E95" s="52" t="s">
        <v>327</v>
      </c>
      <c r="F95" s="53">
        <v>1884</v>
      </c>
      <c r="G95" s="54"/>
      <c r="H95" s="54"/>
      <c r="I95" s="54"/>
      <c r="J95" s="54"/>
      <c r="K95" s="54"/>
      <c r="L95" s="55">
        <v>19390</v>
      </c>
      <c r="M95" s="54"/>
      <c r="N95" s="54"/>
      <c r="O95" s="54"/>
      <c r="P95" s="55">
        <v>28400</v>
      </c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5"/>
      <c r="AI95" s="54">
        <v>33740</v>
      </c>
      <c r="AJ95" s="55"/>
      <c r="AK95" s="54"/>
      <c r="AL95" s="54">
        <v>6190</v>
      </c>
      <c r="AM95" s="54"/>
      <c r="AN95" s="54"/>
      <c r="AO95" s="54"/>
      <c r="AP95" s="54"/>
      <c r="AQ95" s="54">
        <v>2360</v>
      </c>
      <c r="AR95" s="54"/>
      <c r="AS95" s="54"/>
      <c r="AT95" s="54"/>
      <c r="AU95" s="54"/>
      <c r="AV95" s="54"/>
      <c r="AW95" s="54"/>
      <c r="AX95" s="54">
        <v>40</v>
      </c>
      <c r="AY95" s="54"/>
      <c r="AZ95" s="54">
        <v>210</v>
      </c>
      <c r="BA95" s="54"/>
      <c r="BB95" s="54">
        <v>1500</v>
      </c>
      <c r="BC95" s="54"/>
      <c r="BD95" s="54"/>
      <c r="BE95" s="54"/>
      <c r="BF95" s="55">
        <v>6860</v>
      </c>
      <c r="BG95" s="54"/>
      <c r="BH95" s="55"/>
      <c r="BI95" s="54"/>
      <c r="BJ95" s="55">
        <v>706820</v>
      </c>
      <c r="BK95" s="54"/>
      <c r="BL95" s="54"/>
      <c r="BM95" s="55"/>
      <c r="BN95" s="55"/>
      <c r="BO95" s="55"/>
      <c r="BP95" s="54">
        <v>56370</v>
      </c>
      <c r="BQ95" s="54"/>
      <c r="BR95" s="54">
        <v>880</v>
      </c>
      <c r="BS95" s="56">
        <f>G95+H95+J95+K95+L95+M95+N95+O95+P95+S95+U95+V95+W95+X95+Y95+Z95+AA95+AB95+AF95+AI95+AJ95+AK95+AL95+AP95+AQ95+AR95+AY95+BB95+BC95+BD95+BE95+BF95+BH95+BQ95+AS95+BG95</f>
        <v>98440</v>
      </c>
      <c r="BT95" s="57">
        <f>BJ95</f>
        <v>706820</v>
      </c>
      <c r="BU95" s="57">
        <f>AW95+AX95+BA95+AT95+AU95+R95+AZ95</f>
        <v>250</v>
      </c>
      <c r="BV95" s="57">
        <f t="shared" si="16"/>
        <v>57250</v>
      </c>
      <c r="BW95" s="57">
        <f>BS95+BT95+BU95+BV95</f>
        <v>862760</v>
      </c>
      <c r="BX95" s="58">
        <f t="shared" si="18"/>
        <v>11.409893829106588</v>
      </c>
      <c r="BY95" s="59">
        <f t="shared" si="19"/>
        <v>457.9405520169851</v>
      </c>
      <c r="BZ95" s="59">
        <f t="shared" si="22"/>
        <v>52.25053078556263</v>
      </c>
    </row>
    <row r="96" spans="1:78" ht="12.75">
      <c r="A96" s="49" t="s">
        <v>78</v>
      </c>
      <c r="B96" s="50" t="s">
        <v>262</v>
      </c>
      <c r="C96" s="51" t="s">
        <v>226</v>
      </c>
      <c r="D96" s="50" t="s">
        <v>328</v>
      </c>
      <c r="E96" s="52" t="s">
        <v>329</v>
      </c>
      <c r="F96" s="53">
        <v>33270</v>
      </c>
      <c r="G96" s="54">
        <v>1912</v>
      </c>
      <c r="H96" s="54"/>
      <c r="I96" s="54"/>
      <c r="J96" s="54">
        <v>2180</v>
      </c>
      <c r="K96" s="54">
        <v>766110</v>
      </c>
      <c r="L96" s="55">
        <v>674480</v>
      </c>
      <c r="M96" s="54">
        <v>3240</v>
      </c>
      <c r="N96" s="54">
        <v>12664</v>
      </c>
      <c r="O96" s="54">
        <v>1321710</v>
      </c>
      <c r="P96" s="55"/>
      <c r="Q96" s="54"/>
      <c r="R96" s="54"/>
      <c r="S96" s="54"/>
      <c r="T96" s="54"/>
      <c r="U96" s="54"/>
      <c r="V96" s="54"/>
      <c r="W96" s="54"/>
      <c r="X96" s="54"/>
      <c r="Y96" s="54"/>
      <c r="Z96" s="54">
        <v>18430</v>
      </c>
      <c r="AA96" s="54">
        <v>4450</v>
      </c>
      <c r="AB96" s="54">
        <v>1520</v>
      </c>
      <c r="AC96" s="54"/>
      <c r="AD96" s="54"/>
      <c r="AE96" s="54"/>
      <c r="AF96" s="54">
        <v>70663</v>
      </c>
      <c r="AG96" s="54"/>
      <c r="AH96" s="55"/>
      <c r="AI96" s="54">
        <v>1598890</v>
      </c>
      <c r="AJ96" s="55">
        <v>743060</v>
      </c>
      <c r="AK96" s="54">
        <v>2083250</v>
      </c>
      <c r="AL96" s="54">
        <v>44620</v>
      </c>
      <c r="AM96" s="54"/>
      <c r="AN96" s="54"/>
      <c r="AO96" s="54"/>
      <c r="AP96" s="54">
        <v>1276</v>
      </c>
      <c r="AQ96" s="54">
        <v>49500</v>
      </c>
      <c r="AR96" s="54">
        <v>7780</v>
      </c>
      <c r="AS96" s="54"/>
      <c r="AT96" s="54"/>
      <c r="AU96" s="54"/>
      <c r="AV96" s="54"/>
      <c r="AW96" s="54"/>
      <c r="AX96" s="54">
        <v>3180</v>
      </c>
      <c r="AY96" s="54">
        <v>26630</v>
      </c>
      <c r="AZ96" s="54">
        <v>2750</v>
      </c>
      <c r="BA96" s="54"/>
      <c r="BB96" s="54">
        <v>48910</v>
      </c>
      <c r="BC96" s="54">
        <v>75980</v>
      </c>
      <c r="BD96" s="54">
        <v>435990</v>
      </c>
      <c r="BE96" s="54"/>
      <c r="BF96" s="55">
        <v>107560</v>
      </c>
      <c r="BG96" s="54"/>
      <c r="BH96" s="55">
        <v>1508530</v>
      </c>
      <c r="BI96" s="54">
        <v>6080</v>
      </c>
      <c r="BJ96" s="55">
        <v>9293820</v>
      </c>
      <c r="BK96" s="54"/>
      <c r="BL96" s="54">
        <v>442240</v>
      </c>
      <c r="BM96" s="55"/>
      <c r="BN96" s="55"/>
      <c r="BO96" s="55">
        <v>279140</v>
      </c>
      <c r="BP96" s="54">
        <v>279140</v>
      </c>
      <c r="BQ96" s="54">
        <v>0</v>
      </c>
      <c r="BR96" s="54"/>
      <c r="BS96" s="56">
        <f>G96+H96+J96+K96+L96+M96+N96+O96+P96+S96+U96+V96+W96+X96+Y96+Z96+AA96+AB96+AF96+AI96+AJ96+AK96+AL96+AP96+AQ96+AR96+AY96+BB96+BC96+BD96+BE96+BF96+BH96+BQ96+AS96+BG96</f>
        <v>9609335</v>
      </c>
      <c r="BT96" s="57">
        <f>BJ96</f>
        <v>9293820</v>
      </c>
      <c r="BU96" s="57">
        <f>AW96+AX96+BA96+AT96+AU96+R96+AZ96</f>
        <v>5930</v>
      </c>
      <c r="BV96" s="57">
        <f t="shared" si="16"/>
        <v>285220</v>
      </c>
      <c r="BW96" s="57">
        <f>BS96+BT96+BU96+BV96</f>
        <v>19194305</v>
      </c>
      <c r="BX96" s="58">
        <f>BS96/BW96*100</f>
        <v>50.06346934676718</v>
      </c>
      <c r="BY96" s="59">
        <f t="shared" si="19"/>
        <v>576.9253080853622</v>
      </c>
      <c r="BZ96" s="59">
        <f t="shared" si="22"/>
        <v>288.8288247670574</v>
      </c>
    </row>
    <row r="97" spans="1:78" ht="12.75">
      <c r="A97" s="49" t="s">
        <v>78</v>
      </c>
      <c r="B97" s="50" t="s">
        <v>262</v>
      </c>
      <c r="C97" s="51" t="s">
        <v>158</v>
      </c>
      <c r="D97" s="50" t="s">
        <v>330</v>
      </c>
      <c r="E97" s="52" t="s">
        <v>331</v>
      </c>
      <c r="F97" s="53">
        <v>6775</v>
      </c>
      <c r="G97" s="54">
        <v>204</v>
      </c>
      <c r="H97" s="54">
        <v>650</v>
      </c>
      <c r="I97" s="54"/>
      <c r="J97" s="54"/>
      <c r="K97" s="54"/>
      <c r="L97" s="55">
        <v>12490</v>
      </c>
      <c r="M97" s="54"/>
      <c r="N97" s="54"/>
      <c r="O97" s="54">
        <v>186010</v>
      </c>
      <c r="P97" s="55"/>
      <c r="Q97" s="54"/>
      <c r="R97" s="54">
        <v>216</v>
      </c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>
        <v>67000</v>
      </c>
      <c r="AG97" s="54"/>
      <c r="AH97" s="55"/>
      <c r="AI97" s="54">
        <v>320270</v>
      </c>
      <c r="AJ97" s="55">
        <v>193710</v>
      </c>
      <c r="AK97" s="54">
        <v>556750</v>
      </c>
      <c r="AL97" s="54"/>
      <c r="AM97" s="54"/>
      <c r="AN97" s="54"/>
      <c r="AO97" s="54"/>
      <c r="AP97" s="54"/>
      <c r="AQ97" s="54"/>
      <c r="AR97" s="54">
        <v>1500</v>
      </c>
      <c r="AS97" s="54"/>
      <c r="AT97" s="54"/>
      <c r="AU97" s="54"/>
      <c r="AV97" s="54"/>
      <c r="AW97" s="54"/>
      <c r="AX97" s="54">
        <v>272</v>
      </c>
      <c r="AY97" s="54">
        <v>4990</v>
      </c>
      <c r="AZ97" s="54"/>
      <c r="BA97" s="54">
        <v>26</v>
      </c>
      <c r="BB97" s="54"/>
      <c r="BC97" s="54"/>
      <c r="BD97" s="54">
        <v>58290</v>
      </c>
      <c r="BE97" s="54">
        <v>140</v>
      </c>
      <c r="BF97" s="55">
        <v>18400</v>
      </c>
      <c r="BG97" s="54"/>
      <c r="BH97" s="55">
        <v>131900</v>
      </c>
      <c r="BI97" s="54">
        <v>1620</v>
      </c>
      <c r="BJ97" s="55">
        <v>1073280</v>
      </c>
      <c r="BK97" s="54"/>
      <c r="BL97" s="54">
        <v>78640</v>
      </c>
      <c r="BM97" s="55"/>
      <c r="BN97" s="55"/>
      <c r="BO97" s="55">
        <v>82220</v>
      </c>
      <c r="BP97" s="54">
        <v>79640</v>
      </c>
      <c r="BQ97" s="54">
        <v>2580</v>
      </c>
      <c r="BR97" s="54"/>
      <c r="BS97" s="56">
        <f t="shared" si="20"/>
        <v>1554884</v>
      </c>
      <c r="BT97" s="57">
        <f t="shared" si="15"/>
        <v>1073280</v>
      </c>
      <c r="BU97" s="57">
        <f t="shared" si="21"/>
        <v>514</v>
      </c>
      <c r="BV97" s="57">
        <f t="shared" si="16"/>
        <v>81260</v>
      </c>
      <c r="BW97" s="57">
        <f t="shared" si="17"/>
        <v>2709938</v>
      </c>
      <c r="BX97" s="58">
        <f t="shared" si="18"/>
        <v>57.377106044492535</v>
      </c>
      <c r="BY97" s="59">
        <f t="shared" si="19"/>
        <v>399.9908487084871</v>
      </c>
      <c r="BZ97" s="59">
        <f t="shared" si="22"/>
        <v>229.50317343173433</v>
      </c>
    </row>
    <row r="98" spans="1:78" ht="12.75">
      <c r="A98" s="49" t="s">
        <v>78</v>
      </c>
      <c r="B98" s="50" t="s">
        <v>262</v>
      </c>
      <c r="C98" s="51" t="s">
        <v>161</v>
      </c>
      <c r="D98" s="50" t="s">
        <v>332</v>
      </c>
      <c r="E98" s="52" t="s">
        <v>333</v>
      </c>
      <c r="F98" s="53">
        <v>3517</v>
      </c>
      <c r="G98" s="54"/>
      <c r="H98" s="54"/>
      <c r="I98" s="54"/>
      <c r="J98" s="54"/>
      <c r="K98" s="54"/>
      <c r="L98" s="55"/>
      <c r="M98" s="54"/>
      <c r="N98" s="54"/>
      <c r="O98" s="54">
        <v>105550</v>
      </c>
      <c r="P98" s="55"/>
      <c r="Q98" s="54"/>
      <c r="R98" s="54"/>
      <c r="S98" s="54">
        <v>6640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5"/>
      <c r="AI98" s="54">
        <v>202570</v>
      </c>
      <c r="AJ98" s="55">
        <v>86210</v>
      </c>
      <c r="AK98" s="54">
        <v>251560</v>
      </c>
      <c r="AL98" s="54"/>
      <c r="AM98" s="54"/>
      <c r="AN98" s="54"/>
      <c r="AO98" s="54"/>
      <c r="AP98" s="54"/>
      <c r="AQ98" s="54">
        <v>4770</v>
      </c>
      <c r="AR98" s="54"/>
      <c r="AS98" s="54"/>
      <c r="AT98" s="54"/>
      <c r="AU98" s="54"/>
      <c r="AV98" s="54"/>
      <c r="AW98" s="54"/>
      <c r="AX98" s="54">
        <v>200</v>
      </c>
      <c r="AY98" s="54">
        <v>2650</v>
      </c>
      <c r="AZ98" s="54"/>
      <c r="BA98" s="54">
        <v>310</v>
      </c>
      <c r="BB98" s="54">
        <v>5340</v>
      </c>
      <c r="BC98" s="54">
        <v>2240</v>
      </c>
      <c r="BD98" s="54">
        <v>32490</v>
      </c>
      <c r="BE98" s="54"/>
      <c r="BF98" s="55">
        <v>27960</v>
      </c>
      <c r="BG98" s="54"/>
      <c r="BH98" s="55">
        <v>67200</v>
      </c>
      <c r="BI98" s="54">
        <v>1200</v>
      </c>
      <c r="BJ98" s="55">
        <v>571630</v>
      </c>
      <c r="BK98" s="54"/>
      <c r="BL98" s="54">
        <v>30100</v>
      </c>
      <c r="BM98" s="55"/>
      <c r="BN98" s="55"/>
      <c r="BO98" s="55">
        <v>93650</v>
      </c>
      <c r="BP98" s="54">
        <v>91780</v>
      </c>
      <c r="BQ98" s="54">
        <v>1870</v>
      </c>
      <c r="BR98" s="54"/>
      <c r="BS98" s="56">
        <f t="shared" si="20"/>
        <v>797050</v>
      </c>
      <c r="BT98" s="57">
        <f t="shared" si="15"/>
        <v>571630</v>
      </c>
      <c r="BU98" s="57">
        <f t="shared" si="21"/>
        <v>510</v>
      </c>
      <c r="BV98" s="57">
        <f t="shared" si="16"/>
        <v>92980</v>
      </c>
      <c r="BW98" s="57">
        <f t="shared" si="17"/>
        <v>1462170</v>
      </c>
      <c r="BX98" s="58">
        <f t="shared" si="18"/>
        <v>54.511445317575934</v>
      </c>
      <c r="BY98" s="59">
        <f t="shared" si="19"/>
        <v>415.74353141882284</v>
      </c>
      <c r="BZ98" s="59">
        <f t="shared" si="22"/>
        <v>226.62780779073074</v>
      </c>
    </row>
    <row r="99" spans="1:78" ht="12.75">
      <c r="A99" s="49" t="s">
        <v>78</v>
      </c>
      <c r="B99" s="50" t="s">
        <v>262</v>
      </c>
      <c r="C99" s="51" t="s">
        <v>229</v>
      </c>
      <c r="D99" s="50" t="s">
        <v>334</v>
      </c>
      <c r="E99" s="52" t="s">
        <v>335</v>
      </c>
      <c r="F99" s="53">
        <v>758</v>
      </c>
      <c r="G99" s="54"/>
      <c r="H99" s="54"/>
      <c r="I99" s="54"/>
      <c r="J99" s="54"/>
      <c r="K99" s="54">
        <v>430</v>
      </c>
      <c r="L99" s="55">
        <v>9130</v>
      </c>
      <c r="M99" s="54"/>
      <c r="N99" s="54"/>
      <c r="O99" s="54"/>
      <c r="P99" s="55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5"/>
      <c r="AI99" s="54">
        <v>21340</v>
      </c>
      <c r="AJ99" s="55">
        <v>20990</v>
      </c>
      <c r="AK99" s="54">
        <v>44460</v>
      </c>
      <c r="AL99" s="54">
        <v>2040</v>
      </c>
      <c r="AM99" s="54"/>
      <c r="AN99" s="54"/>
      <c r="AO99" s="54"/>
      <c r="AP99" s="54"/>
      <c r="AQ99" s="54">
        <v>706</v>
      </c>
      <c r="AR99" s="54">
        <v>135</v>
      </c>
      <c r="AS99" s="54"/>
      <c r="AT99" s="54"/>
      <c r="AU99" s="54"/>
      <c r="AV99" s="54"/>
      <c r="AW99" s="54"/>
      <c r="AX99" s="54">
        <v>288</v>
      </c>
      <c r="AY99" s="54">
        <v>46</v>
      </c>
      <c r="AZ99" s="54"/>
      <c r="BA99" s="54">
        <v>325</v>
      </c>
      <c r="BB99" s="54">
        <v>426</v>
      </c>
      <c r="BC99" s="54">
        <v>179</v>
      </c>
      <c r="BD99" s="54"/>
      <c r="BE99" s="54"/>
      <c r="BF99" s="55">
        <v>2360</v>
      </c>
      <c r="BG99" s="54"/>
      <c r="BH99" s="55">
        <v>2020</v>
      </c>
      <c r="BI99" s="54"/>
      <c r="BJ99" s="55">
        <v>130737</v>
      </c>
      <c r="BK99" s="54"/>
      <c r="BL99" s="54">
        <v>15108</v>
      </c>
      <c r="BM99" s="55"/>
      <c r="BN99" s="55"/>
      <c r="BO99" s="55">
        <v>3240</v>
      </c>
      <c r="BP99" s="54">
        <v>3240</v>
      </c>
      <c r="BQ99" s="54">
        <v>0</v>
      </c>
      <c r="BR99" s="54"/>
      <c r="BS99" s="56">
        <f t="shared" si="20"/>
        <v>104262</v>
      </c>
      <c r="BT99" s="57">
        <f t="shared" si="15"/>
        <v>130737</v>
      </c>
      <c r="BU99" s="57">
        <f t="shared" si="21"/>
        <v>613</v>
      </c>
      <c r="BV99" s="57">
        <f t="shared" si="16"/>
        <v>3240</v>
      </c>
      <c r="BW99" s="57">
        <f t="shared" si="17"/>
        <v>238852</v>
      </c>
      <c r="BX99" s="58">
        <f t="shared" si="18"/>
        <v>43.65129871217323</v>
      </c>
      <c r="BY99" s="59">
        <f t="shared" si="19"/>
        <v>315.1081794195251</v>
      </c>
      <c r="BZ99" s="59">
        <f t="shared" si="22"/>
        <v>137.54881266490764</v>
      </c>
    </row>
    <row r="100" spans="1:78" ht="12.75">
      <c r="A100" s="49" t="s">
        <v>78</v>
      </c>
      <c r="B100" s="50" t="s">
        <v>262</v>
      </c>
      <c r="C100" s="51" t="s">
        <v>232</v>
      </c>
      <c r="D100" s="50" t="str">
        <f>CONCATENATE(A100,B100,C100)</f>
        <v>11042038</v>
      </c>
      <c r="E100" s="52" t="s">
        <v>336</v>
      </c>
      <c r="F100" s="53">
        <v>4230</v>
      </c>
      <c r="G100" s="54"/>
      <c r="H100" s="54"/>
      <c r="I100" s="54"/>
      <c r="J100" s="54">
        <v>2000</v>
      </c>
      <c r="K100" s="54">
        <v>36450</v>
      </c>
      <c r="L100" s="55">
        <v>43530</v>
      </c>
      <c r="M100" s="54"/>
      <c r="N100" s="54"/>
      <c r="O100" s="54"/>
      <c r="P100" s="55">
        <v>56090</v>
      </c>
      <c r="Q100" s="54"/>
      <c r="R100" s="54"/>
      <c r="S100" s="54">
        <v>2550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5"/>
      <c r="AI100" s="54">
        <v>80300</v>
      </c>
      <c r="AJ100" s="55"/>
      <c r="AK100" s="54"/>
      <c r="AL100" s="54">
        <v>5950</v>
      </c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>
        <v>323</v>
      </c>
      <c r="AY100" s="54">
        <v>1900</v>
      </c>
      <c r="AZ100" s="54">
        <v>70</v>
      </c>
      <c r="BA100" s="54"/>
      <c r="BB100" s="54"/>
      <c r="BC100" s="54"/>
      <c r="BD100" s="54">
        <v>40950</v>
      </c>
      <c r="BE100" s="54"/>
      <c r="BF100" s="55">
        <v>17820</v>
      </c>
      <c r="BG100" s="54"/>
      <c r="BH100" s="55">
        <v>108740</v>
      </c>
      <c r="BI100" s="54"/>
      <c r="BJ100" s="55">
        <v>1276440</v>
      </c>
      <c r="BK100" s="54"/>
      <c r="BL100" s="54"/>
      <c r="BM100" s="55"/>
      <c r="BN100" s="55"/>
      <c r="BO100" s="55"/>
      <c r="BP100" s="54">
        <v>37170</v>
      </c>
      <c r="BQ100" s="54"/>
      <c r="BR100" s="54">
        <v>10</v>
      </c>
      <c r="BS100" s="56">
        <f t="shared" si="20"/>
        <v>396280</v>
      </c>
      <c r="BT100" s="57">
        <f t="shared" si="15"/>
        <v>1276440</v>
      </c>
      <c r="BU100" s="57">
        <f t="shared" si="21"/>
        <v>393</v>
      </c>
      <c r="BV100" s="57">
        <f t="shared" si="16"/>
        <v>37180</v>
      </c>
      <c r="BW100" s="57">
        <f t="shared" si="17"/>
        <v>1710293</v>
      </c>
      <c r="BX100" s="58">
        <f t="shared" si="18"/>
        <v>23.1702988903071</v>
      </c>
      <c r="BY100" s="59">
        <f t="shared" si="19"/>
        <v>404.32458628841607</v>
      </c>
      <c r="BZ100" s="59">
        <f t="shared" si="22"/>
        <v>93.68321513002364</v>
      </c>
    </row>
    <row r="101" spans="1:78" ht="12.75">
      <c r="A101" s="49" t="s">
        <v>78</v>
      </c>
      <c r="B101" s="50" t="s">
        <v>262</v>
      </c>
      <c r="C101" s="51" t="s">
        <v>337</v>
      </c>
      <c r="D101" s="50" t="s">
        <v>338</v>
      </c>
      <c r="E101" s="52" t="s">
        <v>339</v>
      </c>
      <c r="F101" s="53">
        <v>4320</v>
      </c>
      <c r="G101" s="54">
        <v>15</v>
      </c>
      <c r="H101" s="54">
        <v>400</v>
      </c>
      <c r="I101" s="54"/>
      <c r="J101" s="54"/>
      <c r="K101" s="54"/>
      <c r="L101" s="55"/>
      <c r="M101" s="54"/>
      <c r="N101" s="54"/>
      <c r="O101" s="54">
        <v>147750</v>
      </c>
      <c r="P101" s="55"/>
      <c r="Q101" s="54"/>
      <c r="R101" s="54"/>
      <c r="S101" s="54">
        <v>180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5"/>
      <c r="AI101" s="54">
        <v>232400</v>
      </c>
      <c r="AJ101" s="55">
        <v>124010</v>
      </c>
      <c r="AK101" s="54">
        <v>382070</v>
      </c>
      <c r="AL101" s="54">
        <v>10540</v>
      </c>
      <c r="AM101" s="54"/>
      <c r="AN101" s="54"/>
      <c r="AO101" s="54"/>
      <c r="AP101" s="54"/>
      <c r="AQ101" s="54">
        <v>3650</v>
      </c>
      <c r="AR101" s="54">
        <v>1630</v>
      </c>
      <c r="AS101" s="54"/>
      <c r="AT101" s="54"/>
      <c r="AU101" s="54"/>
      <c r="AV101" s="54"/>
      <c r="AW101" s="54"/>
      <c r="AX101" s="54">
        <v>138</v>
      </c>
      <c r="AY101" s="54">
        <v>1850</v>
      </c>
      <c r="AZ101" s="54"/>
      <c r="BA101" s="54">
        <v>195</v>
      </c>
      <c r="BB101" s="54">
        <v>1840</v>
      </c>
      <c r="BC101" s="54">
        <v>3190</v>
      </c>
      <c r="BD101" s="54">
        <v>220</v>
      </c>
      <c r="BE101" s="54"/>
      <c r="BF101" s="55">
        <v>9390</v>
      </c>
      <c r="BG101" s="54"/>
      <c r="BH101" s="55">
        <v>228210</v>
      </c>
      <c r="BI101" s="54">
        <v>40</v>
      </c>
      <c r="BJ101" s="55">
        <v>615330</v>
      </c>
      <c r="BK101" s="54"/>
      <c r="BL101" s="54"/>
      <c r="BM101" s="55"/>
      <c r="BN101" s="55"/>
      <c r="BO101" s="55">
        <v>48980</v>
      </c>
      <c r="BP101" s="54">
        <v>40180</v>
      </c>
      <c r="BQ101" s="54">
        <v>8800</v>
      </c>
      <c r="BR101" s="54"/>
      <c r="BS101" s="56">
        <f t="shared" si="20"/>
        <v>1156145</v>
      </c>
      <c r="BT101" s="57">
        <f t="shared" si="15"/>
        <v>615330</v>
      </c>
      <c r="BU101" s="57">
        <f t="shared" si="21"/>
        <v>333</v>
      </c>
      <c r="BV101" s="57">
        <f t="shared" si="16"/>
        <v>40220</v>
      </c>
      <c r="BW101" s="57">
        <f t="shared" si="17"/>
        <v>1812028</v>
      </c>
      <c r="BX101" s="58">
        <f t="shared" si="18"/>
        <v>63.803925767151505</v>
      </c>
      <c r="BY101" s="59">
        <f t="shared" si="19"/>
        <v>419.4509259259259</v>
      </c>
      <c r="BZ101" s="59">
        <f t="shared" si="22"/>
        <v>267.6261574074074</v>
      </c>
    </row>
    <row r="102" spans="1:78" ht="12.75">
      <c r="A102" s="49" t="s">
        <v>78</v>
      </c>
      <c r="B102" s="50" t="s">
        <v>262</v>
      </c>
      <c r="C102" s="51" t="s">
        <v>235</v>
      </c>
      <c r="D102" s="50" t="s">
        <v>340</v>
      </c>
      <c r="E102" s="52" t="s">
        <v>341</v>
      </c>
      <c r="F102" s="53">
        <v>1935</v>
      </c>
      <c r="G102" s="54"/>
      <c r="H102" s="54"/>
      <c r="I102" s="54"/>
      <c r="J102" s="54"/>
      <c r="K102" s="54">
        <v>17420</v>
      </c>
      <c r="L102" s="55">
        <v>27480</v>
      </c>
      <c r="M102" s="54"/>
      <c r="N102" s="54"/>
      <c r="O102" s="54"/>
      <c r="P102" s="55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5"/>
      <c r="AI102" s="54">
        <v>63620</v>
      </c>
      <c r="AJ102" s="55">
        <v>57620</v>
      </c>
      <c r="AK102" s="54">
        <v>96356</v>
      </c>
      <c r="AL102" s="54">
        <v>4020</v>
      </c>
      <c r="AM102" s="54"/>
      <c r="AN102" s="54"/>
      <c r="AO102" s="54"/>
      <c r="AP102" s="54"/>
      <c r="AQ102" s="54">
        <v>1799</v>
      </c>
      <c r="AR102" s="54">
        <v>45</v>
      </c>
      <c r="AS102" s="54"/>
      <c r="AT102" s="54"/>
      <c r="AU102" s="54"/>
      <c r="AV102" s="54"/>
      <c r="AW102" s="54"/>
      <c r="AX102" s="54">
        <v>288</v>
      </c>
      <c r="AY102" s="54">
        <v>117</v>
      </c>
      <c r="AZ102" s="54"/>
      <c r="BA102" s="54">
        <v>325</v>
      </c>
      <c r="BB102" s="54">
        <v>1085</v>
      </c>
      <c r="BC102" s="54">
        <v>456</v>
      </c>
      <c r="BD102" s="54"/>
      <c r="BE102" s="54"/>
      <c r="BF102" s="55">
        <v>15480</v>
      </c>
      <c r="BG102" s="54"/>
      <c r="BH102" s="55">
        <v>37020</v>
      </c>
      <c r="BI102" s="54"/>
      <c r="BJ102" s="55">
        <v>375040</v>
      </c>
      <c r="BK102" s="54"/>
      <c r="BL102" s="54">
        <v>38516</v>
      </c>
      <c r="BM102" s="55"/>
      <c r="BN102" s="55"/>
      <c r="BO102" s="55">
        <v>23480</v>
      </c>
      <c r="BP102" s="54">
        <v>23480</v>
      </c>
      <c r="BQ102" s="54">
        <v>0</v>
      </c>
      <c r="BR102" s="54"/>
      <c r="BS102" s="56">
        <f t="shared" si="20"/>
        <v>322518</v>
      </c>
      <c r="BT102" s="57">
        <f t="shared" si="15"/>
        <v>375040</v>
      </c>
      <c r="BU102" s="57">
        <f t="shared" si="21"/>
        <v>613</v>
      </c>
      <c r="BV102" s="57">
        <f t="shared" si="16"/>
        <v>23480</v>
      </c>
      <c r="BW102" s="57">
        <f t="shared" si="17"/>
        <v>721651</v>
      </c>
      <c r="BX102" s="58">
        <f t="shared" si="18"/>
        <v>44.691686147459095</v>
      </c>
      <c r="BY102" s="59">
        <f t="shared" si="19"/>
        <v>372.94625322997416</v>
      </c>
      <c r="BZ102" s="59">
        <f t="shared" si="22"/>
        <v>166.67596899224807</v>
      </c>
    </row>
    <row r="103" spans="1:78" ht="12.75">
      <c r="A103" s="49" t="s">
        <v>78</v>
      </c>
      <c r="B103" s="50" t="s">
        <v>262</v>
      </c>
      <c r="C103" s="51" t="s">
        <v>79</v>
      </c>
      <c r="D103" s="50" t="s">
        <v>342</v>
      </c>
      <c r="E103" s="52" t="s">
        <v>343</v>
      </c>
      <c r="F103" s="53">
        <v>2087</v>
      </c>
      <c r="G103" s="54"/>
      <c r="H103" s="54"/>
      <c r="I103" s="54"/>
      <c r="J103" s="54">
        <v>161</v>
      </c>
      <c r="K103" s="54"/>
      <c r="L103" s="55"/>
      <c r="M103" s="54"/>
      <c r="N103" s="54"/>
      <c r="O103" s="54">
        <v>38530</v>
      </c>
      <c r="P103" s="55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5"/>
      <c r="AI103" s="54">
        <v>65480</v>
      </c>
      <c r="AJ103" s="55">
        <v>46100</v>
      </c>
      <c r="AK103" s="54">
        <v>114920</v>
      </c>
      <c r="AL103" s="54"/>
      <c r="AM103" s="54"/>
      <c r="AN103" s="54"/>
      <c r="AO103" s="54"/>
      <c r="AP103" s="54">
        <v>42</v>
      </c>
      <c r="AQ103" s="54">
        <v>1490</v>
      </c>
      <c r="AR103" s="54">
        <v>441</v>
      </c>
      <c r="AS103" s="54"/>
      <c r="AT103" s="54"/>
      <c r="AU103" s="54"/>
      <c r="AV103" s="54"/>
      <c r="AW103" s="54"/>
      <c r="AX103" s="54">
        <v>84</v>
      </c>
      <c r="AY103" s="54">
        <v>692</v>
      </c>
      <c r="AZ103" s="54"/>
      <c r="BA103" s="54"/>
      <c r="BB103" s="54">
        <v>800</v>
      </c>
      <c r="BC103" s="54">
        <v>970</v>
      </c>
      <c r="BD103" s="54">
        <v>7409</v>
      </c>
      <c r="BE103" s="54"/>
      <c r="BF103" s="55">
        <v>2160</v>
      </c>
      <c r="BG103" s="54"/>
      <c r="BH103" s="55">
        <v>11767</v>
      </c>
      <c r="BI103" s="54"/>
      <c r="BJ103" s="55">
        <v>415190</v>
      </c>
      <c r="BK103" s="54"/>
      <c r="BL103" s="54"/>
      <c r="BM103" s="55"/>
      <c r="BN103" s="55"/>
      <c r="BO103" s="55">
        <v>15257</v>
      </c>
      <c r="BP103" s="54">
        <v>12977</v>
      </c>
      <c r="BQ103" s="54">
        <v>2280</v>
      </c>
      <c r="BR103" s="54"/>
      <c r="BS103" s="56">
        <f>G103+H103+J103+K103+L103+M103+N103+O103+P103+S103+U103+V103+W103+X103+Y103+Z103+AA103+AB103+AF103+AI103+AJ103+AK103+AL103+AP103+AQ103+AR103+AY103+BB103+BC103+BD103+BE103+BF103+BH103+BQ103+AS103+BG103</f>
        <v>293242</v>
      </c>
      <c r="BT103" s="57">
        <f>BJ103</f>
        <v>415190</v>
      </c>
      <c r="BU103" s="57">
        <f t="shared" si="21"/>
        <v>84</v>
      </c>
      <c r="BV103" s="57">
        <f t="shared" si="16"/>
        <v>12977</v>
      </c>
      <c r="BW103" s="57">
        <f>BS103+BT103+BU103+BV103</f>
        <v>721493</v>
      </c>
      <c r="BX103" s="58">
        <f>BS103/BW103*100</f>
        <v>40.64377616969257</v>
      </c>
      <c r="BY103" s="59">
        <f t="shared" si="19"/>
        <v>345.7081935793004</v>
      </c>
      <c r="BZ103" s="59">
        <f t="shared" si="22"/>
        <v>140.50886439865837</v>
      </c>
    </row>
    <row r="104" spans="1:78" ht="12.75">
      <c r="A104" s="49" t="s">
        <v>78</v>
      </c>
      <c r="B104" s="50" t="s">
        <v>262</v>
      </c>
      <c r="C104" s="51" t="s">
        <v>262</v>
      </c>
      <c r="D104" s="50" t="s">
        <v>344</v>
      </c>
      <c r="E104" s="52" t="s">
        <v>345</v>
      </c>
      <c r="F104" s="53">
        <v>924</v>
      </c>
      <c r="G104" s="54"/>
      <c r="H104" s="54"/>
      <c r="I104" s="54"/>
      <c r="J104" s="54"/>
      <c r="K104" s="54">
        <v>2120</v>
      </c>
      <c r="L104" s="55">
        <v>9200</v>
      </c>
      <c r="M104" s="54"/>
      <c r="N104" s="54"/>
      <c r="O104" s="54"/>
      <c r="P104" s="55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5"/>
      <c r="AI104" s="54">
        <v>27935</v>
      </c>
      <c r="AJ104" s="55">
        <v>35690</v>
      </c>
      <c r="AK104" s="54">
        <v>73560</v>
      </c>
      <c r="AL104" s="54">
        <v>3050</v>
      </c>
      <c r="AM104" s="54"/>
      <c r="AN104" s="54"/>
      <c r="AO104" s="54"/>
      <c r="AP104" s="54"/>
      <c r="AQ104" s="54">
        <v>859</v>
      </c>
      <c r="AR104" s="54">
        <v>55</v>
      </c>
      <c r="AS104" s="54"/>
      <c r="AT104" s="54"/>
      <c r="AU104" s="54"/>
      <c r="AV104" s="54"/>
      <c r="AW104" s="54"/>
      <c r="AX104" s="54">
        <v>283</v>
      </c>
      <c r="AY104" s="54">
        <v>56</v>
      </c>
      <c r="AZ104" s="54"/>
      <c r="BA104" s="54">
        <v>245</v>
      </c>
      <c r="BB104" s="54">
        <v>518</v>
      </c>
      <c r="BC104" s="54">
        <v>218</v>
      </c>
      <c r="BD104" s="54"/>
      <c r="BE104" s="54"/>
      <c r="BF104" s="55">
        <v>5070</v>
      </c>
      <c r="BG104" s="54"/>
      <c r="BH104" s="55">
        <v>19700</v>
      </c>
      <c r="BI104" s="54"/>
      <c r="BJ104" s="55">
        <v>155110</v>
      </c>
      <c r="BK104" s="54"/>
      <c r="BL104" s="54">
        <v>18392</v>
      </c>
      <c r="BM104" s="55"/>
      <c r="BN104" s="55"/>
      <c r="BO104" s="55">
        <v>11820</v>
      </c>
      <c r="BP104" s="54">
        <v>11820</v>
      </c>
      <c r="BQ104" s="54">
        <v>0</v>
      </c>
      <c r="BR104" s="54"/>
      <c r="BS104" s="56">
        <f t="shared" si="20"/>
        <v>178031</v>
      </c>
      <c r="BT104" s="57">
        <f t="shared" si="15"/>
        <v>155110</v>
      </c>
      <c r="BU104" s="57">
        <f t="shared" si="21"/>
        <v>528</v>
      </c>
      <c r="BV104" s="57">
        <f t="shared" si="16"/>
        <v>11820</v>
      </c>
      <c r="BW104" s="57">
        <f t="shared" si="17"/>
        <v>345489</v>
      </c>
      <c r="BX104" s="58">
        <f t="shared" si="18"/>
        <v>51.530150019248076</v>
      </c>
      <c r="BY104" s="59">
        <f t="shared" si="19"/>
        <v>373.90584415584414</v>
      </c>
      <c r="BZ104" s="59">
        <f t="shared" si="22"/>
        <v>192.67424242424244</v>
      </c>
    </row>
    <row r="105" spans="1:78" ht="12.75">
      <c r="A105" s="49" t="s">
        <v>78</v>
      </c>
      <c r="B105" s="50" t="s">
        <v>262</v>
      </c>
      <c r="C105" s="51" t="s">
        <v>238</v>
      </c>
      <c r="D105" s="50" t="str">
        <f>CONCATENATE(A105,B105,C105)</f>
        <v>11042043</v>
      </c>
      <c r="E105" s="52" t="s">
        <v>346</v>
      </c>
      <c r="F105" s="53">
        <v>4206</v>
      </c>
      <c r="G105" s="54"/>
      <c r="H105" s="54"/>
      <c r="I105" s="54"/>
      <c r="J105" s="54"/>
      <c r="K105" s="54"/>
      <c r="L105" s="55">
        <v>23370</v>
      </c>
      <c r="M105" s="54"/>
      <c r="N105" s="54"/>
      <c r="O105" s="54"/>
      <c r="P105" s="55">
        <v>106530</v>
      </c>
      <c r="Q105" s="54"/>
      <c r="R105" s="54"/>
      <c r="S105" s="54">
        <v>4960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>
        <v>33500</v>
      </c>
      <c r="AG105" s="54"/>
      <c r="AH105" s="55"/>
      <c r="AI105" s="54">
        <v>86320</v>
      </c>
      <c r="AJ105" s="55"/>
      <c r="AK105" s="54"/>
      <c r="AL105" s="54">
        <v>12720</v>
      </c>
      <c r="AM105" s="54"/>
      <c r="AN105" s="54"/>
      <c r="AO105" s="54"/>
      <c r="AP105" s="54"/>
      <c r="AQ105" s="54"/>
      <c r="AR105" s="54">
        <v>350</v>
      </c>
      <c r="AS105" s="54"/>
      <c r="AT105" s="54"/>
      <c r="AU105" s="54"/>
      <c r="AV105" s="54"/>
      <c r="AW105" s="54"/>
      <c r="AX105" s="54">
        <v>265</v>
      </c>
      <c r="AY105" s="54">
        <v>3130</v>
      </c>
      <c r="AZ105" s="54">
        <v>160</v>
      </c>
      <c r="BA105" s="54"/>
      <c r="BB105" s="54"/>
      <c r="BC105" s="54"/>
      <c r="BD105" s="54">
        <v>35180</v>
      </c>
      <c r="BE105" s="54"/>
      <c r="BF105" s="55">
        <v>24240</v>
      </c>
      <c r="BG105" s="54"/>
      <c r="BH105" s="55">
        <v>158650</v>
      </c>
      <c r="BI105" s="54"/>
      <c r="BJ105" s="55">
        <v>1268870</v>
      </c>
      <c r="BK105" s="54"/>
      <c r="BL105" s="54"/>
      <c r="BM105" s="55"/>
      <c r="BN105" s="55"/>
      <c r="BO105" s="55"/>
      <c r="BP105" s="54">
        <v>73640</v>
      </c>
      <c r="BQ105" s="54"/>
      <c r="BR105" s="54">
        <v>150</v>
      </c>
      <c r="BS105" s="56">
        <f t="shared" si="20"/>
        <v>488950</v>
      </c>
      <c r="BT105" s="57">
        <f t="shared" si="15"/>
        <v>1268870</v>
      </c>
      <c r="BU105" s="57">
        <f t="shared" si="21"/>
        <v>425</v>
      </c>
      <c r="BV105" s="57">
        <f t="shared" si="16"/>
        <v>73790</v>
      </c>
      <c r="BW105" s="57">
        <f>BS105+BT105+BU105+BV105</f>
        <v>1832035</v>
      </c>
      <c r="BX105" s="58">
        <f>BS105/BW105*100</f>
        <v>26.688900594148034</v>
      </c>
      <c r="BY105" s="59">
        <f t="shared" si="19"/>
        <v>435.5765572990965</v>
      </c>
      <c r="BZ105" s="59">
        <f t="shared" si="22"/>
        <v>116.25059438896814</v>
      </c>
    </row>
    <row r="106" spans="1:78" ht="12.75">
      <c r="A106" s="49" t="s">
        <v>78</v>
      </c>
      <c r="B106" s="50" t="s">
        <v>262</v>
      </c>
      <c r="C106" s="51" t="s">
        <v>166</v>
      </c>
      <c r="D106" s="50" t="s">
        <v>347</v>
      </c>
      <c r="E106" s="52" t="s">
        <v>348</v>
      </c>
      <c r="F106" s="53">
        <v>7742</v>
      </c>
      <c r="G106" s="54"/>
      <c r="H106" s="54"/>
      <c r="I106" s="54"/>
      <c r="J106" s="54"/>
      <c r="K106" s="54"/>
      <c r="L106" s="55"/>
      <c r="M106" s="54"/>
      <c r="N106" s="54"/>
      <c r="O106" s="54">
        <v>184790</v>
      </c>
      <c r="P106" s="55"/>
      <c r="Q106" s="54"/>
      <c r="R106" s="54"/>
      <c r="S106" s="54">
        <v>1620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5"/>
      <c r="AI106" s="54">
        <v>313030</v>
      </c>
      <c r="AJ106" s="55">
        <v>180370</v>
      </c>
      <c r="AK106" s="54">
        <v>468880</v>
      </c>
      <c r="AL106" s="54"/>
      <c r="AM106" s="54"/>
      <c r="AN106" s="54"/>
      <c r="AO106" s="54"/>
      <c r="AP106" s="54"/>
      <c r="AQ106" s="54">
        <v>13990</v>
      </c>
      <c r="AR106" s="54">
        <v>350</v>
      </c>
      <c r="AS106" s="54"/>
      <c r="AT106" s="54"/>
      <c r="AU106" s="54"/>
      <c r="AV106" s="54"/>
      <c r="AW106" s="54"/>
      <c r="AX106" s="54">
        <v>86</v>
      </c>
      <c r="AY106" s="54"/>
      <c r="AZ106" s="54"/>
      <c r="BA106" s="54">
        <v>10</v>
      </c>
      <c r="BB106" s="54">
        <v>8490</v>
      </c>
      <c r="BC106" s="54">
        <v>4390</v>
      </c>
      <c r="BD106" s="54">
        <v>54910</v>
      </c>
      <c r="BE106" s="54"/>
      <c r="BF106" s="55">
        <v>15660</v>
      </c>
      <c r="BG106" s="54"/>
      <c r="BH106" s="55">
        <v>1800</v>
      </c>
      <c r="BI106" s="54">
        <v>1280</v>
      </c>
      <c r="BJ106" s="55">
        <v>1913240</v>
      </c>
      <c r="BK106" s="54"/>
      <c r="BL106" s="54">
        <v>217000</v>
      </c>
      <c r="BM106" s="55"/>
      <c r="BN106" s="55"/>
      <c r="BO106" s="55">
        <v>59120</v>
      </c>
      <c r="BP106" s="54">
        <v>55820</v>
      </c>
      <c r="BQ106" s="54">
        <v>3300</v>
      </c>
      <c r="BR106" s="54"/>
      <c r="BS106" s="56">
        <f>G106+H106+J106+K106+L106+M106+N106+O106+P106+S106+U106+V106+W106+X106+Y106+Z106+AA106+AB106+AF106+AI106+AJ106+AK106+AL106+AP106+AQ106+AR106+AY106+BB106+BC106+BD106+BE106+BF106+BH106+BQ106+AS106+BG106</f>
        <v>1251580</v>
      </c>
      <c r="BT106" s="57">
        <f>BJ106</f>
        <v>1913240</v>
      </c>
      <c r="BU106" s="57">
        <f t="shared" si="21"/>
        <v>96</v>
      </c>
      <c r="BV106" s="57">
        <f t="shared" si="16"/>
        <v>57100</v>
      </c>
      <c r="BW106" s="57">
        <f>BS106+BT106+BU106+BV106</f>
        <v>3222016</v>
      </c>
      <c r="BX106" s="58">
        <f>BS106/BW106*100</f>
        <v>38.84462398696965</v>
      </c>
      <c r="BY106" s="59">
        <f t="shared" si="19"/>
        <v>416.1735985533454</v>
      </c>
      <c r="BZ106" s="59">
        <f t="shared" si="22"/>
        <v>161.66106949108757</v>
      </c>
    </row>
    <row r="107" spans="1:78" ht="12.75">
      <c r="A107" s="49" t="s">
        <v>78</v>
      </c>
      <c r="B107" s="50" t="s">
        <v>262</v>
      </c>
      <c r="C107" s="51" t="s">
        <v>169</v>
      </c>
      <c r="D107" s="50" t="s">
        <v>349</v>
      </c>
      <c r="E107" s="52" t="s">
        <v>350</v>
      </c>
      <c r="F107" s="53">
        <v>44673</v>
      </c>
      <c r="G107" s="54">
        <v>389</v>
      </c>
      <c r="H107" s="54">
        <v>1590</v>
      </c>
      <c r="I107" s="54"/>
      <c r="J107" s="54"/>
      <c r="K107" s="54"/>
      <c r="L107" s="55">
        <v>3570</v>
      </c>
      <c r="M107" s="54"/>
      <c r="N107" s="54"/>
      <c r="O107" s="54">
        <v>1489620</v>
      </c>
      <c r="P107" s="55"/>
      <c r="Q107" s="54"/>
      <c r="R107" s="54">
        <v>33</v>
      </c>
      <c r="S107" s="54">
        <v>5620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>
        <v>51250</v>
      </c>
      <c r="AG107" s="54">
        <v>81200</v>
      </c>
      <c r="AH107" s="55"/>
      <c r="AI107" s="54">
        <v>3004920</v>
      </c>
      <c r="AJ107" s="55">
        <v>1799490</v>
      </c>
      <c r="AK107" s="54">
        <v>5295170</v>
      </c>
      <c r="AL107" s="54">
        <v>98840</v>
      </c>
      <c r="AM107" s="54"/>
      <c r="AN107" s="54"/>
      <c r="AO107" s="54"/>
      <c r="AP107" s="54">
        <v>360</v>
      </c>
      <c r="AQ107" s="54">
        <v>43660</v>
      </c>
      <c r="AR107" s="54">
        <v>4170</v>
      </c>
      <c r="AS107" s="54"/>
      <c r="AT107" s="54">
        <v>2669</v>
      </c>
      <c r="AU107" s="54"/>
      <c r="AV107" s="54"/>
      <c r="AW107" s="54"/>
      <c r="AX107" s="54">
        <v>1949</v>
      </c>
      <c r="AY107" s="54">
        <v>4032</v>
      </c>
      <c r="AZ107" s="54"/>
      <c r="BA107" s="54">
        <v>2860</v>
      </c>
      <c r="BB107" s="54">
        <v>58410</v>
      </c>
      <c r="BC107" s="54">
        <v>89010</v>
      </c>
      <c r="BD107" s="54">
        <v>79050</v>
      </c>
      <c r="BE107" s="54"/>
      <c r="BF107" s="55">
        <v>31740</v>
      </c>
      <c r="BG107" s="54"/>
      <c r="BH107" s="55">
        <v>1225590</v>
      </c>
      <c r="BI107" s="54">
        <v>3320</v>
      </c>
      <c r="BJ107" s="55">
        <v>9548570</v>
      </c>
      <c r="BK107" s="54"/>
      <c r="BL107" s="54">
        <v>513320</v>
      </c>
      <c r="BM107" s="55"/>
      <c r="BN107" s="55"/>
      <c r="BO107" s="55">
        <v>301760</v>
      </c>
      <c r="BP107" s="54">
        <v>107870</v>
      </c>
      <c r="BQ107" s="54">
        <v>193890</v>
      </c>
      <c r="BR107" s="54">
        <v>47130</v>
      </c>
      <c r="BS107" s="56">
        <f>G107+H107+J107+K107+L107+M107+N107+O107+P107+S107+U107+V107+W107+X107+Y107+Z107+AA107+AB107+AF107+AI107+AJ107+AK107+AL107+AP107+AQ107+AR107+AY107+BB107+BC107+BD107+BE107+BF107+BH107+BQ107+AS107+BG107</f>
        <v>13480371</v>
      </c>
      <c r="BT107" s="57">
        <f>BJ107</f>
        <v>9548570</v>
      </c>
      <c r="BU107" s="57">
        <f>AW107+AX107+BA107+AT107+AU107+R107+AZ107</f>
        <v>7511</v>
      </c>
      <c r="BV107" s="57">
        <f t="shared" si="16"/>
        <v>239520</v>
      </c>
      <c r="BW107" s="57">
        <f>BS107+BT107+BU107+BV107</f>
        <v>23275972</v>
      </c>
      <c r="BX107" s="58">
        <f>BS107/BW107*100</f>
        <v>57.915394467736945</v>
      </c>
      <c r="BY107" s="59">
        <f t="shared" si="19"/>
        <v>521.029973361986</v>
      </c>
      <c r="BZ107" s="59">
        <f t="shared" si="22"/>
        <v>301.7565643677389</v>
      </c>
    </row>
    <row r="108" spans="1:78" ht="12.75">
      <c r="A108" s="49" t="s">
        <v>78</v>
      </c>
      <c r="B108" s="50" t="s">
        <v>262</v>
      </c>
      <c r="C108" s="51" t="s">
        <v>241</v>
      </c>
      <c r="D108" s="50" t="s">
        <v>351</v>
      </c>
      <c r="E108" s="52" t="s">
        <v>352</v>
      </c>
      <c r="F108" s="53">
        <v>3678</v>
      </c>
      <c r="G108" s="54"/>
      <c r="H108" s="54"/>
      <c r="I108" s="54"/>
      <c r="J108" s="54">
        <v>750</v>
      </c>
      <c r="K108" s="54">
        <v>152840</v>
      </c>
      <c r="L108" s="55">
        <v>50860</v>
      </c>
      <c r="M108" s="54"/>
      <c r="N108" s="54">
        <v>10940</v>
      </c>
      <c r="O108" s="54"/>
      <c r="P108" s="55">
        <v>41610</v>
      </c>
      <c r="Q108" s="54"/>
      <c r="R108" s="54"/>
      <c r="S108" s="54"/>
      <c r="T108" s="54"/>
      <c r="U108" s="54"/>
      <c r="V108" s="54"/>
      <c r="W108" s="54"/>
      <c r="X108" s="54"/>
      <c r="Y108" s="54">
        <v>43300</v>
      </c>
      <c r="Z108" s="54"/>
      <c r="AA108" s="54"/>
      <c r="AB108" s="54"/>
      <c r="AC108" s="54"/>
      <c r="AD108" s="54"/>
      <c r="AE108" s="54"/>
      <c r="AF108" s="54"/>
      <c r="AG108" s="54"/>
      <c r="AH108" s="55"/>
      <c r="AI108" s="54">
        <v>124480</v>
      </c>
      <c r="AJ108" s="55">
        <v>95160</v>
      </c>
      <c r="AK108" s="54">
        <v>317790</v>
      </c>
      <c r="AL108" s="54">
        <v>14140</v>
      </c>
      <c r="AM108" s="54"/>
      <c r="AN108" s="54"/>
      <c r="AO108" s="54"/>
      <c r="AP108" s="54">
        <v>546</v>
      </c>
      <c r="AQ108" s="54">
        <v>13700</v>
      </c>
      <c r="AR108" s="54">
        <v>3260</v>
      </c>
      <c r="AS108" s="54"/>
      <c r="AT108" s="54"/>
      <c r="AU108" s="54"/>
      <c r="AV108" s="54"/>
      <c r="AW108" s="54">
        <v>196</v>
      </c>
      <c r="AX108" s="54">
        <v>170</v>
      </c>
      <c r="AY108" s="54">
        <v>4875</v>
      </c>
      <c r="AZ108" s="54"/>
      <c r="BA108" s="54">
        <v>550</v>
      </c>
      <c r="BB108" s="54">
        <v>18440</v>
      </c>
      <c r="BC108" s="54">
        <v>26220</v>
      </c>
      <c r="BD108" s="54">
        <v>93030</v>
      </c>
      <c r="BE108" s="54">
        <v>30580</v>
      </c>
      <c r="BF108" s="55">
        <v>72990</v>
      </c>
      <c r="BG108" s="54"/>
      <c r="BH108" s="55">
        <v>53280</v>
      </c>
      <c r="BI108" s="54"/>
      <c r="BJ108" s="55">
        <v>342580</v>
      </c>
      <c r="BK108" s="54"/>
      <c r="BL108" s="54">
        <v>108060</v>
      </c>
      <c r="BM108" s="55"/>
      <c r="BN108" s="55"/>
      <c r="BO108" s="55">
        <v>26800</v>
      </c>
      <c r="BP108" s="54">
        <v>26800</v>
      </c>
      <c r="BQ108" s="54">
        <v>0</v>
      </c>
      <c r="BR108" s="54"/>
      <c r="BS108" s="56">
        <f t="shared" si="20"/>
        <v>1168791</v>
      </c>
      <c r="BT108" s="57">
        <f t="shared" si="15"/>
        <v>342580</v>
      </c>
      <c r="BU108" s="57">
        <f t="shared" si="21"/>
        <v>916</v>
      </c>
      <c r="BV108" s="57">
        <f t="shared" si="16"/>
        <v>26800</v>
      </c>
      <c r="BW108" s="57">
        <f t="shared" si="17"/>
        <v>1539087</v>
      </c>
      <c r="BX108" s="58">
        <f t="shared" si="18"/>
        <v>75.94054137290485</v>
      </c>
      <c r="BY108" s="59">
        <f t="shared" si="19"/>
        <v>418.45758564437193</v>
      </c>
      <c r="BZ108" s="59">
        <f t="shared" si="22"/>
        <v>317.778955954323</v>
      </c>
    </row>
    <row r="109" spans="1:78" ht="12.75">
      <c r="A109" s="49" t="s">
        <v>78</v>
      </c>
      <c r="B109" s="50" t="s">
        <v>262</v>
      </c>
      <c r="C109" s="51" t="s">
        <v>172</v>
      </c>
      <c r="D109" s="50" t="s">
        <v>353</v>
      </c>
      <c r="E109" s="52" t="s">
        <v>354</v>
      </c>
      <c r="F109" s="53">
        <v>3058</v>
      </c>
      <c r="G109" s="54"/>
      <c r="H109" s="54"/>
      <c r="I109" s="54"/>
      <c r="J109" s="54"/>
      <c r="K109" s="54">
        <v>24388</v>
      </c>
      <c r="L109" s="55">
        <v>42366</v>
      </c>
      <c r="M109" s="54"/>
      <c r="N109" s="54"/>
      <c r="O109" s="54"/>
      <c r="P109" s="55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5"/>
      <c r="AI109" s="54">
        <v>87060</v>
      </c>
      <c r="AJ109" s="55">
        <v>80830</v>
      </c>
      <c r="AK109" s="54">
        <v>155122</v>
      </c>
      <c r="AL109" s="54">
        <v>5200</v>
      </c>
      <c r="AM109" s="54"/>
      <c r="AN109" s="54"/>
      <c r="AO109" s="54"/>
      <c r="AP109" s="54"/>
      <c r="AQ109" s="54">
        <v>2844</v>
      </c>
      <c r="AR109" s="54">
        <v>370</v>
      </c>
      <c r="AS109" s="54"/>
      <c r="AT109" s="54"/>
      <c r="AU109" s="54"/>
      <c r="AV109" s="54"/>
      <c r="AW109" s="54"/>
      <c r="AX109" s="54">
        <v>286</v>
      </c>
      <c r="AY109" s="54">
        <v>185</v>
      </c>
      <c r="AZ109" s="54"/>
      <c r="BA109" s="54">
        <v>327</v>
      </c>
      <c r="BB109" s="54">
        <v>1715</v>
      </c>
      <c r="BC109" s="54">
        <v>721</v>
      </c>
      <c r="BD109" s="54"/>
      <c r="BE109" s="54"/>
      <c r="BF109" s="55">
        <v>21090</v>
      </c>
      <c r="BG109" s="54"/>
      <c r="BH109" s="55">
        <v>44610</v>
      </c>
      <c r="BI109" s="54"/>
      <c r="BJ109" s="55">
        <v>599220</v>
      </c>
      <c r="BK109" s="54"/>
      <c r="BL109" s="54">
        <v>60868</v>
      </c>
      <c r="BM109" s="55"/>
      <c r="BN109" s="55"/>
      <c r="BO109" s="55">
        <v>59620</v>
      </c>
      <c r="BP109" s="54">
        <v>59620</v>
      </c>
      <c r="BQ109" s="54">
        <v>0</v>
      </c>
      <c r="BR109" s="54"/>
      <c r="BS109" s="56">
        <f t="shared" si="20"/>
        <v>466501</v>
      </c>
      <c r="BT109" s="57">
        <f t="shared" si="15"/>
        <v>599220</v>
      </c>
      <c r="BU109" s="57">
        <f t="shared" si="21"/>
        <v>613</v>
      </c>
      <c r="BV109" s="57">
        <f t="shared" si="16"/>
        <v>59620</v>
      </c>
      <c r="BW109" s="57">
        <f t="shared" si="17"/>
        <v>1125954</v>
      </c>
      <c r="BX109" s="58">
        <f t="shared" si="18"/>
        <v>41.431621540489225</v>
      </c>
      <c r="BY109" s="59">
        <f t="shared" si="19"/>
        <v>368.1994767822106</v>
      </c>
      <c r="BZ109" s="59">
        <f t="shared" si="22"/>
        <v>152.55101373446698</v>
      </c>
    </row>
    <row r="110" spans="1:78" ht="12.75">
      <c r="A110" s="49" t="s">
        <v>78</v>
      </c>
      <c r="B110" s="50" t="s">
        <v>262</v>
      </c>
      <c r="C110" s="51" t="s">
        <v>175</v>
      </c>
      <c r="D110" s="50" t="s">
        <v>355</v>
      </c>
      <c r="E110" s="52" t="s">
        <v>356</v>
      </c>
      <c r="F110" s="53">
        <v>3826</v>
      </c>
      <c r="G110" s="54">
        <v>32</v>
      </c>
      <c r="H110" s="54"/>
      <c r="I110" s="54"/>
      <c r="J110" s="54"/>
      <c r="K110" s="54"/>
      <c r="L110" s="55">
        <v>37380</v>
      </c>
      <c r="M110" s="54"/>
      <c r="N110" s="54">
        <v>1659</v>
      </c>
      <c r="O110" s="54">
        <v>25910</v>
      </c>
      <c r="P110" s="55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5"/>
      <c r="AI110" s="54">
        <v>100570</v>
      </c>
      <c r="AJ110" s="55">
        <v>134170</v>
      </c>
      <c r="AK110" s="54"/>
      <c r="AL110" s="54">
        <v>9240</v>
      </c>
      <c r="AM110" s="54"/>
      <c r="AN110" s="54"/>
      <c r="AO110" s="54"/>
      <c r="AP110" s="54">
        <v>90</v>
      </c>
      <c r="AQ110" s="54">
        <v>7500</v>
      </c>
      <c r="AR110" s="54">
        <v>1190</v>
      </c>
      <c r="AS110" s="54"/>
      <c r="AT110" s="54"/>
      <c r="AU110" s="54"/>
      <c r="AV110" s="54"/>
      <c r="AW110" s="54"/>
      <c r="AX110" s="54">
        <v>180</v>
      </c>
      <c r="AY110" s="54">
        <v>4040</v>
      </c>
      <c r="AZ110" s="54"/>
      <c r="BA110" s="54"/>
      <c r="BB110" s="54">
        <v>9755</v>
      </c>
      <c r="BC110" s="54">
        <v>18080</v>
      </c>
      <c r="BD110" s="54">
        <v>98460</v>
      </c>
      <c r="BE110" s="54"/>
      <c r="BF110" s="55">
        <v>11060</v>
      </c>
      <c r="BG110" s="54"/>
      <c r="BH110" s="55">
        <v>819080</v>
      </c>
      <c r="BI110" s="54"/>
      <c r="BJ110" s="55">
        <v>2066520</v>
      </c>
      <c r="BK110" s="54"/>
      <c r="BL110" s="54"/>
      <c r="BM110" s="55">
        <v>2000</v>
      </c>
      <c r="BN110" s="55"/>
      <c r="BO110" s="55">
        <v>80410</v>
      </c>
      <c r="BP110" s="54">
        <v>80410</v>
      </c>
      <c r="BQ110" s="54">
        <v>0</v>
      </c>
      <c r="BR110" s="54"/>
      <c r="BS110" s="56">
        <f t="shared" si="20"/>
        <v>1278216</v>
      </c>
      <c r="BT110" s="57">
        <f t="shared" si="15"/>
        <v>2066520</v>
      </c>
      <c r="BU110" s="57">
        <f t="shared" si="21"/>
        <v>180</v>
      </c>
      <c r="BV110" s="57">
        <f t="shared" si="16"/>
        <v>80410</v>
      </c>
      <c r="BW110" s="57">
        <f t="shared" si="17"/>
        <v>3425326</v>
      </c>
      <c r="BX110" s="58">
        <f t="shared" si="18"/>
        <v>37.31662329366606</v>
      </c>
      <c r="BY110" s="59">
        <f t="shared" si="19"/>
        <v>895.2760062728698</v>
      </c>
      <c r="BZ110" s="59">
        <f t="shared" si="22"/>
        <v>334.086774699425</v>
      </c>
    </row>
    <row r="111" spans="1:78" ht="13.5" thickBot="1">
      <c r="A111" s="49" t="s">
        <v>78</v>
      </c>
      <c r="B111" s="50" t="s">
        <v>262</v>
      </c>
      <c r="C111" s="51" t="s">
        <v>178</v>
      </c>
      <c r="D111" s="50" t="s">
        <v>357</v>
      </c>
      <c r="E111" s="52" t="s">
        <v>358</v>
      </c>
      <c r="F111" s="53">
        <v>2396</v>
      </c>
      <c r="G111" s="54"/>
      <c r="H111" s="54"/>
      <c r="I111" s="54"/>
      <c r="J111" s="54"/>
      <c r="K111" s="54">
        <v>14970</v>
      </c>
      <c r="L111" s="55">
        <v>39650</v>
      </c>
      <c r="M111" s="54"/>
      <c r="N111" s="54"/>
      <c r="O111" s="54"/>
      <c r="P111" s="55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5"/>
      <c r="AI111" s="54">
        <v>74360</v>
      </c>
      <c r="AJ111" s="55">
        <v>74670</v>
      </c>
      <c r="AK111" s="54">
        <v>158240</v>
      </c>
      <c r="AL111" s="54">
        <v>5660</v>
      </c>
      <c r="AM111" s="54"/>
      <c r="AN111" s="54"/>
      <c r="AO111" s="54"/>
      <c r="AP111" s="54"/>
      <c r="AQ111" s="54">
        <v>2227</v>
      </c>
      <c r="AR111" s="54">
        <v>0</v>
      </c>
      <c r="AS111" s="54"/>
      <c r="AT111" s="54"/>
      <c r="AU111" s="54"/>
      <c r="AV111" s="54"/>
      <c r="AW111" s="54"/>
      <c r="AX111" s="54">
        <v>326</v>
      </c>
      <c r="AY111" s="54">
        <v>145</v>
      </c>
      <c r="AZ111" s="54"/>
      <c r="BA111" s="54">
        <v>335</v>
      </c>
      <c r="BB111" s="54">
        <v>1343</v>
      </c>
      <c r="BC111" s="54">
        <v>565</v>
      </c>
      <c r="BD111" s="54"/>
      <c r="BE111" s="54"/>
      <c r="BF111" s="55">
        <v>9430</v>
      </c>
      <c r="BG111" s="54"/>
      <c r="BH111" s="55">
        <v>20160</v>
      </c>
      <c r="BI111" s="54"/>
      <c r="BJ111" s="55">
        <v>397393</v>
      </c>
      <c r="BK111" s="54"/>
      <c r="BL111" s="54">
        <v>47672</v>
      </c>
      <c r="BM111" s="55"/>
      <c r="BN111" s="55"/>
      <c r="BO111" s="55">
        <v>24180</v>
      </c>
      <c r="BP111" s="54">
        <v>24180</v>
      </c>
      <c r="BQ111" s="54">
        <v>0</v>
      </c>
      <c r="BR111" s="54"/>
      <c r="BS111" s="56">
        <f t="shared" si="20"/>
        <v>401420</v>
      </c>
      <c r="BT111" s="57">
        <f t="shared" si="15"/>
        <v>397393</v>
      </c>
      <c r="BU111" s="57">
        <f t="shared" si="21"/>
        <v>661</v>
      </c>
      <c r="BV111" s="57">
        <f t="shared" si="16"/>
        <v>24180</v>
      </c>
      <c r="BW111" s="57">
        <f t="shared" si="17"/>
        <v>823654</v>
      </c>
      <c r="BX111" s="58">
        <f>BS111/BW111*100</f>
        <v>48.73648400906206</v>
      </c>
      <c r="BY111" s="59">
        <f t="shared" si="19"/>
        <v>343.7621035058431</v>
      </c>
      <c r="BZ111" s="59">
        <f t="shared" si="22"/>
        <v>167.53756260434056</v>
      </c>
    </row>
    <row r="112" spans="1:78" ht="13.5" thickBot="1">
      <c r="A112" s="43" t="s">
        <v>0</v>
      </c>
      <c r="B112" s="44" t="s">
        <v>1</v>
      </c>
      <c r="C112" s="44" t="s">
        <v>2</v>
      </c>
      <c r="D112" s="44" t="s">
        <v>3</v>
      </c>
      <c r="E112" s="44" t="s">
        <v>4</v>
      </c>
      <c r="F112" s="45" t="s">
        <v>5</v>
      </c>
      <c r="G112" s="44" t="s">
        <v>6</v>
      </c>
      <c r="H112" s="44" t="s">
        <v>7</v>
      </c>
      <c r="I112" s="44" t="s">
        <v>8</v>
      </c>
      <c r="J112" s="44" t="s">
        <v>9</v>
      </c>
      <c r="K112" s="44" t="s">
        <v>10</v>
      </c>
      <c r="L112" s="44" t="s">
        <v>11</v>
      </c>
      <c r="M112" s="44" t="s">
        <v>12</v>
      </c>
      <c r="N112" s="44" t="s">
        <v>13</v>
      </c>
      <c r="O112" s="44" t="s">
        <v>14</v>
      </c>
      <c r="P112" s="44" t="s">
        <v>15</v>
      </c>
      <c r="Q112" s="44" t="s">
        <v>16</v>
      </c>
      <c r="R112" s="44" t="s">
        <v>17</v>
      </c>
      <c r="S112" s="44" t="s">
        <v>18</v>
      </c>
      <c r="T112" s="44" t="s">
        <v>359</v>
      </c>
      <c r="U112" s="44" t="s">
        <v>19</v>
      </c>
      <c r="V112" s="44" t="s">
        <v>20</v>
      </c>
      <c r="W112" s="44" t="s">
        <v>21</v>
      </c>
      <c r="X112" s="44" t="s">
        <v>22</v>
      </c>
      <c r="Y112" s="44" t="s">
        <v>23</v>
      </c>
      <c r="Z112" s="44" t="s">
        <v>24</v>
      </c>
      <c r="AA112" s="44" t="s">
        <v>25</v>
      </c>
      <c r="AB112" s="44" t="s">
        <v>26</v>
      </c>
      <c r="AC112" s="44" t="s">
        <v>27</v>
      </c>
      <c r="AD112" s="44" t="s">
        <v>28</v>
      </c>
      <c r="AE112" s="44" t="s">
        <v>29</v>
      </c>
      <c r="AF112" s="44" t="s">
        <v>30</v>
      </c>
      <c r="AG112" s="44" t="s">
        <v>31</v>
      </c>
      <c r="AH112" s="44" t="s">
        <v>32</v>
      </c>
      <c r="AI112" s="44" t="s">
        <v>33</v>
      </c>
      <c r="AJ112" s="44" t="s">
        <v>34</v>
      </c>
      <c r="AK112" s="44" t="s">
        <v>35</v>
      </c>
      <c r="AL112" s="44" t="s">
        <v>36</v>
      </c>
      <c r="AM112" s="44" t="s">
        <v>37</v>
      </c>
      <c r="AN112" s="44" t="s">
        <v>38</v>
      </c>
      <c r="AO112" s="44" t="s">
        <v>39</v>
      </c>
      <c r="AP112" s="44" t="s">
        <v>40</v>
      </c>
      <c r="AQ112" s="44" t="s">
        <v>41</v>
      </c>
      <c r="AR112" s="44" t="s">
        <v>42</v>
      </c>
      <c r="AS112" s="44" t="s">
        <v>43</v>
      </c>
      <c r="AT112" s="44" t="s">
        <v>44</v>
      </c>
      <c r="AU112" s="44" t="s">
        <v>45</v>
      </c>
      <c r="AV112" s="44" t="s">
        <v>46</v>
      </c>
      <c r="AW112" s="44" t="s">
        <v>47</v>
      </c>
      <c r="AX112" s="44" t="s">
        <v>48</v>
      </c>
      <c r="AY112" s="44" t="s">
        <v>49</v>
      </c>
      <c r="AZ112" s="44" t="s">
        <v>51</v>
      </c>
      <c r="BA112" s="44" t="s">
        <v>52</v>
      </c>
      <c r="BB112" s="44" t="s">
        <v>53</v>
      </c>
      <c r="BC112" s="44" t="s">
        <v>54</v>
      </c>
      <c r="BD112" s="44" t="s">
        <v>55</v>
      </c>
      <c r="BE112" s="44" t="s">
        <v>56</v>
      </c>
      <c r="BF112" s="44" t="s">
        <v>360</v>
      </c>
      <c r="BG112" s="44" t="s">
        <v>58</v>
      </c>
      <c r="BH112" s="44" t="s">
        <v>59</v>
      </c>
      <c r="BI112" s="44" t="s">
        <v>60</v>
      </c>
      <c r="BJ112" s="44" t="s">
        <v>61</v>
      </c>
      <c r="BK112" s="44" t="s">
        <v>62</v>
      </c>
      <c r="BL112" s="44" t="s">
        <v>63</v>
      </c>
      <c r="BM112" s="44" t="s">
        <v>64</v>
      </c>
      <c r="BN112" s="44" t="s">
        <v>65</v>
      </c>
      <c r="BO112" s="45" t="s">
        <v>66</v>
      </c>
      <c r="BP112" s="45" t="s">
        <v>67</v>
      </c>
      <c r="BQ112" s="45" t="s">
        <v>68</v>
      </c>
      <c r="BR112" s="45"/>
      <c r="BS112" s="46" t="s">
        <v>70</v>
      </c>
      <c r="BT112" s="45" t="s">
        <v>71</v>
      </c>
      <c r="BU112" s="45" t="s">
        <v>72</v>
      </c>
      <c r="BV112" s="45" t="s">
        <v>73</v>
      </c>
      <c r="BW112" s="45" t="s">
        <v>74</v>
      </c>
      <c r="BX112" s="47" t="s">
        <v>75</v>
      </c>
      <c r="BY112" s="48" t="s">
        <v>76</v>
      </c>
      <c r="BZ112" s="8" t="s">
        <v>77</v>
      </c>
    </row>
    <row r="113" spans="1:78" ht="12.75">
      <c r="A113" s="49" t="s">
        <v>78</v>
      </c>
      <c r="B113" s="50" t="s">
        <v>238</v>
      </c>
      <c r="C113" s="50" t="s">
        <v>80</v>
      </c>
      <c r="D113" s="60" t="s">
        <v>361</v>
      </c>
      <c r="E113" s="50" t="s">
        <v>362</v>
      </c>
      <c r="F113" s="61">
        <v>125</v>
      </c>
      <c r="G113" s="61"/>
      <c r="H113" s="61"/>
      <c r="I113" s="61"/>
      <c r="J113" s="61"/>
      <c r="K113" s="61"/>
      <c r="L113" s="55">
        <v>2820</v>
      </c>
      <c r="M113" s="61"/>
      <c r="N113" s="61"/>
      <c r="O113" s="61"/>
      <c r="P113" s="55">
        <v>2100</v>
      </c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55">
        <v>4620</v>
      </c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55">
        <v>5</v>
      </c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55">
        <v>36350</v>
      </c>
      <c r="BJ113" s="61"/>
      <c r="BK113" s="61"/>
      <c r="BL113" s="61"/>
      <c r="BM113" s="61"/>
      <c r="BN113" s="55">
        <v>9490</v>
      </c>
      <c r="BO113" s="62"/>
      <c r="BP113" s="55">
        <v>9490</v>
      </c>
      <c r="BQ113" s="55"/>
      <c r="BR113" s="55"/>
      <c r="BS113" s="63">
        <f aca="true" t="shared" si="23" ref="BS113:BS169">BP113+BH113+BG113+BE113+BD113+BC113+BB113+BA113+AU113+AR113+AQ113+AP113+AL113+AK113+AJ113+AI113+AG113+AF113+AE113+AD113+AC113+AB113+AA113+Z113+Y113+X113+W113+V113+U113+S113+R113+Q113+P113+O113+N113+M113+L113+K113+J113+I113+H113+G113+T113+BF113</f>
        <v>19030</v>
      </c>
      <c r="BT113" s="64">
        <f aca="true" t="shared" si="24" ref="BT113:BT169">BI113</f>
        <v>36350</v>
      </c>
      <c r="BU113" s="64">
        <f aca="true" t="shared" si="25" ref="BU113:BU169">AW113+AX113+AZ113+AT113+AU113+AY113</f>
        <v>5</v>
      </c>
      <c r="BV113" s="64">
        <f>0</f>
        <v>0</v>
      </c>
      <c r="BW113" s="64">
        <f>BS113+BT113+BU113+BV113</f>
        <v>55385</v>
      </c>
      <c r="BX113" s="65">
        <f>BS113/BW113*100</f>
        <v>34.359483614697126</v>
      </c>
      <c r="BY113" s="66">
        <f aca="true" t="shared" si="26" ref="BY113:BY169">BW113/F113</f>
        <v>443.08</v>
      </c>
      <c r="BZ113" s="66">
        <f t="shared" si="22"/>
        <v>152.24</v>
      </c>
    </row>
    <row r="114" spans="1:78" ht="12.75">
      <c r="A114" s="49" t="s">
        <v>78</v>
      </c>
      <c r="B114" s="50" t="s">
        <v>238</v>
      </c>
      <c r="C114" s="50" t="s">
        <v>83</v>
      </c>
      <c r="D114" s="60" t="s">
        <v>363</v>
      </c>
      <c r="E114" s="50" t="s">
        <v>364</v>
      </c>
      <c r="F114" s="55">
        <v>2459</v>
      </c>
      <c r="G114" s="61"/>
      <c r="H114" s="61"/>
      <c r="I114" s="61"/>
      <c r="J114" s="61"/>
      <c r="K114" s="55">
        <v>25170</v>
      </c>
      <c r="L114" s="55">
        <v>14850</v>
      </c>
      <c r="M114" s="61"/>
      <c r="N114" s="55">
        <v>10</v>
      </c>
      <c r="O114" s="61"/>
      <c r="P114" s="55">
        <v>27030</v>
      </c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55">
        <v>20</v>
      </c>
      <c r="AE114" s="61"/>
      <c r="AF114" s="61"/>
      <c r="AG114" s="61"/>
      <c r="AH114" s="61"/>
      <c r="AI114" s="55">
        <v>25490</v>
      </c>
      <c r="AJ114" s="61"/>
      <c r="AK114" s="55">
        <v>28000</v>
      </c>
      <c r="AL114" s="55">
        <v>4320</v>
      </c>
      <c r="AM114" s="61"/>
      <c r="AN114" s="61"/>
      <c r="AO114" s="61"/>
      <c r="AP114" s="61"/>
      <c r="AQ114" s="55">
        <v>3380</v>
      </c>
      <c r="AR114" s="55">
        <v>310</v>
      </c>
      <c r="AS114" s="61"/>
      <c r="AT114" s="61"/>
      <c r="AU114" s="61"/>
      <c r="AV114" s="61"/>
      <c r="AW114" s="55">
        <v>110</v>
      </c>
      <c r="AX114" s="61"/>
      <c r="AY114" s="55">
        <v>92</v>
      </c>
      <c r="AZ114" s="61"/>
      <c r="BA114" s="55">
        <v>5500</v>
      </c>
      <c r="BB114" s="61"/>
      <c r="BC114" s="55">
        <v>3800</v>
      </c>
      <c r="BD114" s="61"/>
      <c r="BE114" s="55">
        <v>2760</v>
      </c>
      <c r="BF114" s="61"/>
      <c r="BG114" s="61"/>
      <c r="BH114" s="61"/>
      <c r="BI114" s="55">
        <v>816270</v>
      </c>
      <c r="BJ114" s="61"/>
      <c r="BK114" s="55">
        <v>34440</v>
      </c>
      <c r="BL114" s="61"/>
      <c r="BM114" s="61"/>
      <c r="BN114" s="55">
        <v>42220</v>
      </c>
      <c r="BO114" s="61"/>
      <c r="BP114" s="55">
        <v>42220</v>
      </c>
      <c r="BQ114" s="55"/>
      <c r="BR114" s="55"/>
      <c r="BS114" s="63">
        <f t="shared" si="23"/>
        <v>182860</v>
      </c>
      <c r="BT114" s="64">
        <f t="shared" si="24"/>
        <v>816270</v>
      </c>
      <c r="BU114" s="64">
        <f t="shared" si="25"/>
        <v>202</v>
      </c>
      <c r="BV114" s="64">
        <f>0</f>
        <v>0</v>
      </c>
      <c r="BW114" s="64">
        <f aca="true" t="shared" si="27" ref="BW114:BW169">BS114+BT114+BU114+BV114</f>
        <v>999332</v>
      </c>
      <c r="BX114" s="65">
        <f aca="true" t="shared" si="28" ref="BX114:BX169">BS114/BW114*100</f>
        <v>18.298223213106354</v>
      </c>
      <c r="BY114" s="66">
        <f t="shared" si="26"/>
        <v>406.39772265148434</v>
      </c>
      <c r="BZ114" s="66">
        <f t="shared" si="22"/>
        <v>74.36356242374949</v>
      </c>
    </row>
    <row r="115" spans="1:78" ht="12.75">
      <c r="A115" s="49" t="s">
        <v>78</v>
      </c>
      <c r="B115" s="50" t="s">
        <v>238</v>
      </c>
      <c r="C115" s="50" t="s">
        <v>86</v>
      </c>
      <c r="D115" s="60" t="s">
        <v>365</v>
      </c>
      <c r="E115" s="50" t="s">
        <v>366</v>
      </c>
      <c r="F115" s="55">
        <v>4290</v>
      </c>
      <c r="G115" s="61"/>
      <c r="H115" s="61"/>
      <c r="I115" s="61"/>
      <c r="J115" s="61"/>
      <c r="K115" s="55">
        <v>110135</v>
      </c>
      <c r="L115" s="55">
        <v>46730</v>
      </c>
      <c r="M115" s="61"/>
      <c r="N115" s="55">
        <v>2010</v>
      </c>
      <c r="O115" s="61"/>
      <c r="P115" s="55">
        <v>128390</v>
      </c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55">
        <v>173240</v>
      </c>
      <c r="AJ115" s="61"/>
      <c r="AK115" s="55">
        <v>583410</v>
      </c>
      <c r="AL115" s="55">
        <v>7820</v>
      </c>
      <c r="AM115" s="61"/>
      <c r="AN115" s="61"/>
      <c r="AO115" s="61"/>
      <c r="AP115" s="61"/>
      <c r="AQ115" s="61"/>
      <c r="AR115" s="55">
        <v>3095</v>
      </c>
      <c r="AS115" s="61"/>
      <c r="AT115" s="61"/>
      <c r="AU115" s="61"/>
      <c r="AV115" s="61"/>
      <c r="AW115" s="55">
        <v>308</v>
      </c>
      <c r="AX115" s="61"/>
      <c r="AY115" s="55">
        <v>388</v>
      </c>
      <c r="AZ115" s="61"/>
      <c r="BA115" s="61"/>
      <c r="BB115" s="61"/>
      <c r="BC115" s="55">
        <v>56300</v>
      </c>
      <c r="BD115" s="61"/>
      <c r="BE115" s="55">
        <v>28390</v>
      </c>
      <c r="BF115" s="61"/>
      <c r="BG115" s="55">
        <v>121080</v>
      </c>
      <c r="BH115" s="61"/>
      <c r="BI115" s="55">
        <v>394450</v>
      </c>
      <c r="BJ115" s="61"/>
      <c r="BK115" s="55">
        <v>134560</v>
      </c>
      <c r="BL115" s="61"/>
      <c r="BM115" s="61"/>
      <c r="BN115" s="55">
        <v>66260</v>
      </c>
      <c r="BO115" s="61"/>
      <c r="BP115" s="55">
        <v>66260</v>
      </c>
      <c r="BQ115" s="55"/>
      <c r="BR115" s="55"/>
      <c r="BS115" s="63">
        <f t="shared" si="23"/>
        <v>1326860</v>
      </c>
      <c r="BT115" s="64">
        <f t="shared" si="24"/>
        <v>394450</v>
      </c>
      <c r="BU115" s="64">
        <f t="shared" si="25"/>
        <v>696</v>
      </c>
      <c r="BV115" s="64">
        <f>0</f>
        <v>0</v>
      </c>
      <c r="BW115" s="64">
        <f t="shared" si="27"/>
        <v>1722006</v>
      </c>
      <c r="BX115" s="65">
        <f t="shared" si="28"/>
        <v>77.05315777064656</v>
      </c>
      <c r="BY115" s="66">
        <f t="shared" si="26"/>
        <v>401.4</v>
      </c>
      <c r="BZ115" s="66">
        <f t="shared" si="22"/>
        <v>309.2913752913753</v>
      </c>
    </row>
    <row r="116" spans="1:78" ht="12.75">
      <c r="A116" s="49" t="s">
        <v>78</v>
      </c>
      <c r="B116" s="50" t="s">
        <v>238</v>
      </c>
      <c r="C116" s="50" t="s">
        <v>211</v>
      </c>
      <c r="D116" s="60" t="s">
        <v>367</v>
      </c>
      <c r="E116" s="50" t="s">
        <v>368</v>
      </c>
      <c r="F116" s="55">
        <v>1835</v>
      </c>
      <c r="G116" s="61"/>
      <c r="H116" s="61"/>
      <c r="I116" s="61"/>
      <c r="J116" s="61"/>
      <c r="K116" s="55">
        <v>35540</v>
      </c>
      <c r="L116" s="55">
        <v>37840</v>
      </c>
      <c r="M116" s="61"/>
      <c r="N116" s="55">
        <v>160</v>
      </c>
      <c r="O116" s="61"/>
      <c r="P116" s="55">
        <v>60670</v>
      </c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55">
        <v>52190</v>
      </c>
      <c r="AJ116" s="61"/>
      <c r="AK116" s="55">
        <v>174310</v>
      </c>
      <c r="AL116" s="55">
        <v>1990</v>
      </c>
      <c r="AM116" s="61"/>
      <c r="AN116" s="61"/>
      <c r="AO116" s="61"/>
      <c r="AP116" s="61"/>
      <c r="AQ116" s="61"/>
      <c r="AR116" s="55">
        <v>520</v>
      </c>
      <c r="AS116" s="61"/>
      <c r="AT116" s="61"/>
      <c r="AU116" s="61"/>
      <c r="AV116" s="61"/>
      <c r="AW116" s="55">
        <v>45</v>
      </c>
      <c r="AX116" s="61"/>
      <c r="AY116" s="55">
        <v>51</v>
      </c>
      <c r="AZ116" s="61"/>
      <c r="BA116" s="61"/>
      <c r="BB116" s="61"/>
      <c r="BC116" s="61"/>
      <c r="BD116" s="61"/>
      <c r="BE116" s="55">
        <v>3070</v>
      </c>
      <c r="BF116" s="61"/>
      <c r="BG116" s="55">
        <v>7900</v>
      </c>
      <c r="BH116" s="61"/>
      <c r="BI116" s="55">
        <v>221810</v>
      </c>
      <c r="BJ116" s="61"/>
      <c r="BK116" s="61"/>
      <c r="BL116" s="61"/>
      <c r="BM116" s="61"/>
      <c r="BN116" s="55">
        <v>41780</v>
      </c>
      <c r="BO116" s="61"/>
      <c r="BP116" s="55">
        <v>41780</v>
      </c>
      <c r="BQ116" s="55"/>
      <c r="BR116" s="55"/>
      <c r="BS116" s="63">
        <f t="shared" si="23"/>
        <v>415970</v>
      </c>
      <c r="BT116" s="64">
        <f t="shared" si="24"/>
        <v>221810</v>
      </c>
      <c r="BU116" s="64">
        <f t="shared" si="25"/>
        <v>96</v>
      </c>
      <c r="BV116" s="64">
        <f>0</f>
        <v>0</v>
      </c>
      <c r="BW116" s="64">
        <f t="shared" si="27"/>
        <v>637876</v>
      </c>
      <c r="BX116" s="65">
        <f t="shared" si="28"/>
        <v>65.21173394202008</v>
      </c>
      <c r="BY116" s="66">
        <f t="shared" si="26"/>
        <v>347.61634877384193</v>
      </c>
      <c r="BZ116" s="66">
        <f t="shared" si="22"/>
        <v>226.68664850136238</v>
      </c>
    </row>
    <row r="117" spans="1:78" ht="12.75">
      <c r="A117" s="49" t="s">
        <v>78</v>
      </c>
      <c r="B117" s="50" t="s">
        <v>238</v>
      </c>
      <c r="C117" s="50" t="s">
        <v>89</v>
      </c>
      <c r="D117" s="60" t="s">
        <v>369</v>
      </c>
      <c r="E117" s="50" t="s">
        <v>370</v>
      </c>
      <c r="F117" s="61">
        <v>176</v>
      </c>
      <c r="G117" s="61"/>
      <c r="H117" s="61"/>
      <c r="I117" s="61"/>
      <c r="J117" s="61"/>
      <c r="K117" s="61"/>
      <c r="L117" s="55">
        <v>2640</v>
      </c>
      <c r="M117" s="61"/>
      <c r="N117" s="61"/>
      <c r="O117" s="61"/>
      <c r="P117" s="55">
        <v>5000</v>
      </c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55">
        <v>10</v>
      </c>
      <c r="AE117" s="61"/>
      <c r="AF117" s="61"/>
      <c r="AG117" s="61"/>
      <c r="AH117" s="61"/>
      <c r="AI117" s="55">
        <v>2160</v>
      </c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55">
        <v>11840</v>
      </c>
      <c r="BH117" s="61"/>
      <c r="BI117" s="55">
        <v>63640</v>
      </c>
      <c r="BJ117" s="61"/>
      <c r="BK117" s="61"/>
      <c r="BL117" s="61"/>
      <c r="BM117" s="61"/>
      <c r="BN117" s="61"/>
      <c r="BO117" s="61"/>
      <c r="BP117" s="61"/>
      <c r="BQ117" s="61"/>
      <c r="BR117" s="61"/>
      <c r="BS117" s="63">
        <f t="shared" si="23"/>
        <v>21650</v>
      </c>
      <c r="BT117" s="64">
        <f t="shared" si="24"/>
        <v>63640</v>
      </c>
      <c r="BU117" s="64">
        <f t="shared" si="25"/>
        <v>0</v>
      </c>
      <c r="BV117" s="64">
        <f>0</f>
        <v>0</v>
      </c>
      <c r="BW117" s="64">
        <f t="shared" si="27"/>
        <v>85290</v>
      </c>
      <c r="BX117" s="65">
        <f t="shared" si="28"/>
        <v>25.383984054402625</v>
      </c>
      <c r="BY117" s="66">
        <f t="shared" si="26"/>
        <v>484.60227272727275</v>
      </c>
      <c r="BZ117" s="66">
        <f t="shared" si="22"/>
        <v>123.01136363636364</v>
      </c>
    </row>
    <row r="118" spans="1:78" ht="12.75">
      <c r="A118" s="49" t="s">
        <v>78</v>
      </c>
      <c r="B118" s="50" t="s">
        <v>238</v>
      </c>
      <c r="C118" s="50" t="s">
        <v>92</v>
      </c>
      <c r="D118" s="60" t="s">
        <v>371</v>
      </c>
      <c r="E118" s="50" t="s">
        <v>372</v>
      </c>
      <c r="F118" s="55">
        <v>1909</v>
      </c>
      <c r="G118" s="61"/>
      <c r="H118" s="61"/>
      <c r="I118" s="61"/>
      <c r="J118" s="61"/>
      <c r="K118" s="55">
        <v>82720</v>
      </c>
      <c r="L118" s="55">
        <v>40870</v>
      </c>
      <c r="M118" s="61"/>
      <c r="N118" s="55">
        <v>180</v>
      </c>
      <c r="O118" s="61"/>
      <c r="P118" s="55">
        <v>52790</v>
      </c>
      <c r="Q118" s="61"/>
      <c r="R118" s="61"/>
      <c r="S118" s="61"/>
      <c r="T118" s="61"/>
      <c r="U118" s="61"/>
      <c r="V118" s="61"/>
      <c r="W118" s="55">
        <v>67</v>
      </c>
      <c r="X118" s="61"/>
      <c r="Y118" s="61"/>
      <c r="Z118" s="61"/>
      <c r="AA118" s="61"/>
      <c r="AB118" s="61"/>
      <c r="AC118" s="61"/>
      <c r="AD118" s="55">
        <v>280</v>
      </c>
      <c r="AE118" s="61"/>
      <c r="AF118" s="61"/>
      <c r="AG118" s="61"/>
      <c r="AH118" s="61"/>
      <c r="AI118" s="55">
        <v>52640</v>
      </c>
      <c r="AJ118" s="61"/>
      <c r="AK118" s="55">
        <v>187090</v>
      </c>
      <c r="AL118" s="55">
        <v>4760</v>
      </c>
      <c r="AM118" s="61"/>
      <c r="AN118" s="61"/>
      <c r="AO118" s="61"/>
      <c r="AP118" s="61"/>
      <c r="AQ118" s="61"/>
      <c r="AR118" s="55">
        <v>1095</v>
      </c>
      <c r="AS118" s="61"/>
      <c r="AT118" s="61"/>
      <c r="AU118" s="61"/>
      <c r="AV118" s="61"/>
      <c r="AW118" s="55">
        <v>124</v>
      </c>
      <c r="AX118" s="61"/>
      <c r="AY118" s="55">
        <v>152</v>
      </c>
      <c r="AZ118" s="61"/>
      <c r="BA118" s="61"/>
      <c r="BB118" s="61"/>
      <c r="BC118" s="61"/>
      <c r="BD118" s="61"/>
      <c r="BE118" s="55">
        <v>3360</v>
      </c>
      <c r="BF118" s="61"/>
      <c r="BG118" s="55">
        <v>4050</v>
      </c>
      <c r="BH118" s="61"/>
      <c r="BI118" s="55">
        <v>267350</v>
      </c>
      <c r="BJ118" s="61"/>
      <c r="BK118" s="61"/>
      <c r="BL118" s="61"/>
      <c r="BM118" s="61"/>
      <c r="BN118" s="55">
        <v>36640</v>
      </c>
      <c r="BO118" s="61"/>
      <c r="BP118" s="55">
        <v>36640</v>
      </c>
      <c r="BQ118" s="55"/>
      <c r="BR118" s="55"/>
      <c r="BS118" s="63">
        <f t="shared" si="23"/>
        <v>466542</v>
      </c>
      <c r="BT118" s="64">
        <f t="shared" si="24"/>
        <v>267350</v>
      </c>
      <c r="BU118" s="64">
        <f t="shared" si="25"/>
        <v>276</v>
      </c>
      <c r="BV118" s="64">
        <f>0</f>
        <v>0</v>
      </c>
      <c r="BW118" s="64">
        <f t="shared" si="27"/>
        <v>734168</v>
      </c>
      <c r="BX118" s="65">
        <f t="shared" si="28"/>
        <v>63.54703555589456</v>
      </c>
      <c r="BY118" s="66">
        <f t="shared" si="26"/>
        <v>384.5825039287585</v>
      </c>
      <c r="BZ118" s="66">
        <f t="shared" si="22"/>
        <v>244.39078051335778</v>
      </c>
    </row>
    <row r="119" spans="1:78" ht="12.75">
      <c r="A119" s="49" t="s">
        <v>78</v>
      </c>
      <c r="B119" s="50" t="s">
        <v>238</v>
      </c>
      <c r="C119" s="50" t="s">
        <v>95</v>
      </c>
      <c r="D119" s="60" t="s">
        <v>373</v>
      </c>
      <c r="E119" s="50" t="s">
        <v>374</v>
      </c>
      <c r="F119" s="55">
        <v>7126</v>
      </c>
      <c r="G119" s="61"/>
      <c r="H119" s="61"/>
      <c r="I119" s="61"/>
      <c r="J119" s="61"/>
      <c r="K119" s="55">
        <v>210780</v>
      </c>
      <c r="L119" s="55">
        <v>126020</v>
      </c>
      <c r="M119" s="61"/>
      <c r="N119" s="55">
        <v>2500</v>
      </c>
      <c r="O119" s="61"/>
      <c r="P119" s="55">
        <v>271320</v>
      </c>
      <c r="Q119" s="61"/>
      <c r="R119" s="61"/>
      <c r="S119" s="55">
        <v>36970</v>
      </c>
      <c r="T119" s="61"/>
      <c r="U119" s="61"/>
      <c r="V119" s="61"/>
      <c r="W119" s="55">
        <v>895</v>
      </c>
      <c r="X119" s="55">
        <v>1460</v>
      </c>
      <c r="Y119" s="61"/>
      <c r="Z119" s="61"/>
      <c r="AA119" s="61"/>
      <c r="AB119" s="61"/>
      <c r="AC119" s="61"/>
      <c r="AD119" s="55">
        <v>110</v>
      </c>
      <c r="AE119" s="61"/>
      <c r="AF119" s="61"/>
      <c r="AG119" s="61"/>
      <c r="AH119" s="61"/>
      <c r="AI119" s="55">
        <v>338960</v>
      </c>
      <c r="AJ119" s="61"/>
      <c r="AK119" s="55">
        <v>864750</v>
      </c>
      <c r="AL119" s="55">
        <v>16190</v>
      </c>
      <c r="AM119" s="61"/>
      <c r="AN119" s="61"/>
      <c r="AO119" s="61"/>
      <c r="AP119" s="55">
        <v>200</v>
      </c>
      <c r="AQ119" s="61"/>
      <c r="AR119" s="55">
        <v>4425</v>
      </c>
      <c r="AS119" s="61"/>
      <c r="AT119" s="61"/>
      <c r="AU119" s="61"/>
      <c r="AV119" s="61"/>
      <c r="AW119" s="55">
        <v>583</v>
      </c>
      <c r="AX119" s="61"/>
      <c r="AY119" s="55">
        <v>2083</v>
      </c>
      <c r="AZ119" s="61"/>
      <c r="BA119" s="55">
        <v>8466</v>
      </c>
      <c r="BB119" s="55">
        <v>10560</v>
      </c>
      <c r="BC119" s="55">
        <v>42010</v>
      </c>
      <c r="BD119" s="61"/>
      <c r="BE119" s="55">
        <v>29130</v>
      </c>
      <c r="BF119" s="61"/>
      <c r="BG119" s="55">
        <v>38790</v>
      </c>
      <c r="BH119" s="61"/>
      <c r="BI119" s="55">
        <v>1117010</v>
      </c>
      <c r="BJ119" s="61"/>
      <c r="BK119" s="55">
        <v>175490</v>
      </c>
      <c r="BL119" s="61"/>
      <c r="BM119" s="61"/>
      <c r="BN119" s="55">
        <v>135630</v>
      </c>
      <c r="BO119" s="61"/>
      <c r="BP119" s="55">
        <v>135630</v>
      </c>
      <c r="BQ119" s="55"/>
      <c r="BR119" s="55"/>
      <c r="BS119" s="63">
        <f t="shared" si="23"/>
        <v>2139166</v>
      </c>
      <c r="BT119" s="64">
        <f t="shared" si="24"/>
        <v>1117010</v>
      </c>
      <c r="BU119" s="64">
        <f t="shared" si="25"/>
        <v>2666</v>
      </c>
      <c r="BV119" s="64">
        <f>0</f>
        <v>0</v>
      </c>
      <c r="BW119" s="64">
        <f t="shared" si="27"/>
        <v>3258842</v>
      </c>
      <c r="BX119" s="65">
        <f t="shared" si="28"/>
        <v>65.64190592854763</v>
      </c>
      <c r="BY119" s="66">
        <f t="shared" si="26"/>
        <v>457.3171484703901</v>
      </c>
      <c r="BZ119" s="66">
        <f t="shared" si="22"/>
        <v>300.19169239404994</v>
      </c>
    </row>
    <row r="120" spans="1:78" ht="12.75">
      <c r="A120" s="49" t="s">
        <v>78</v>
      </c>
      <c r="B120" s="50" t="s">
        <v>238</v>
      </c>
      <c r="C120" s="50" t="s">
        <v>98</v>
      </c>
      <c r="D120" s="60" t="s">
        <v>375</v>
      </c>
      <c r="E120" s="50" t="s">
        <v>376</v>
      </c>
      <c r="F120" s="55">
        <v>598</v>
      </c>
      <c r="G120" s="61"/>
      <c r="H120" s="61"/>
      <c r="I120" s="61"/>
      <c r="J120" s="61"/>
      <c r="K120" s="55">
        <v>6980</v>
      </c>
      <c r="L120" s="55">
        <v>13990</v>
      </c>
      <c r="M120" s="61"/>
      <c r="N120" s="55">
        <v>110</v>
      </c>
      <c r="O120" s="61"/>
      <c r="P120" s="55">
        <v>16110</v>
      </c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55">
        <v>70</v>
      </c>
      <c r="AE120" s="61"/>
      <c r="AF120" s="61"/>
      <c r="AG120" s="61"/>
      <c r="AH120" s="61"/>
      <c r="AI120" s="55">
        <v>21350</v>
      </c>
      <c r="AJ120" s="61"/>
      <c r="AK120" s="55">
        <v>37500</v>
      </c>
      <c r="AL120" s="55">
        <v>1690</v>
      </c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55">
        <v>50</v>
      </c>
      <c r="AX120" s="61"/>
      <c r="AY120" s="55">
        <v>51</v>
      </c>
      <c r="AZ120" s="61"/>
      <c r="BA120" s="61"/>
      <c r="BB120" s="61"/>
      <c r="BC120" s="61"/>
      <c r="BD120" s="61"/>
      <c r="BE120" s="55">
        <v>1300</v>
      </c>
      <c r="BF120" s="61"/>
      <c r="BG120" s="61"/>
      <c r="BH120" s="61"/>
      <c r="BI120" s="55">
        <v>64940</v>
      </c>
      <c r="BJ120" s="61"/>
      <c r="BK120" s="61"/>
      <c r="BL120" s="61"/>
      <c r="BM120" s="61"/>
      <c r="BN120" s="55">
        <v>16920</v>
      </c>
      <c r="BO120" s="61"/>
      <c r="BP120" s="55">
        <v>16920</v>
      </c>
      <c r="BQ120" s="55"/>
      <c r="BR120" s="55"/>
      <c r="BS120" s="63">
        <f t="shared" si="23"/>
        <v>116020</v>
      </c>
      <c r="BT120" s="64">
        <f t="shared" si="24"/>
        <v>64940</v>
      </c>
      <c r="BU120" s="64">
        <f t="shared" si="25"/>
        <v>101</v>
      </c>
      <c r="BV120" s="64">
        <f>0</f>
        <v>0</v>
      </c>
      <c r="BW120" s="64">
        <f t="shared" si="27"/>
        <v>181061</v>
      </c>
      <c r="BX120" s="65">
        <f t="shared" si="28"/>
        <v>64.07785221555167</v>
      </c>
      <c r="BY120" s="66">
        <f t="shared" si="26"/>
        <v>302.77759197324417</v>
      </c>
      <c r="BZ120" s="66">
        <f t="shared" si="22"/>
        <v>194.0133779264214</v>
      </c>
    </row>
    <row r="121" spans="1:78" ht="12.75">
      <c r="A121" s="49" t="s">
        <v>78</v>
      </c>
      <c r="B121" s="50" t="s">
        <v>238</v>
      </c>
      <c r="C121" s="50" t="s">
        <v>101</v>
      </c>
      <c r="D121" s="60" t="s">
        <v>377</v>
      </c>
      <c r="E121" s="50" t="s">
        <v>378</v>
      </c>
      <c r="F121" s="55">
        <v>4919</v>
      </c>
      <c r="G121" s="61"/>
      <c r="H121" s="61"/>
      <c r="I121" s="61"/>
      <c r="J121" s="61"/>
      <c r="K121" s="55">
        <v>102860</v>
      </c>
      <c r="L121" s="55">
        <v>94480</v>
      </c>
      <c r="M121" s="61"/>
      <c r="N121" s="55">
        <v>430</v>
      </c>
      <c r="O121" s="61"/>
      <c r="P121" s="55">
        <v>170425</v>
      </c>
      <c r="Q121" s="61"/>
      <c r="R121" s="61"/>
      <c r="S121" s="55">
        <v>7240</v>
      </c>
      <c r="T121" s="61"/>
      <c r="U121" s="61"/>
      <c r="V121" s="61"/>
      <c r="W121" s="61"/>
      <c r="X121" s="55">
        <v>800</v>
      </c>
      <c r="Y121" s="61"/>
      <c r="Z121" s="61"/>
      <c r="AA121" s="61"/>
      <c r="AB121" s="61"/>
      <c r="AC121" s="61"/>
      <c r="AD121" s="55">
        <v>660</v>
      </c>
      <c r="AE121" s="61"/>
      <c r="AF121" s="61"/>
      <c r="AG121" s="61"/>
      <c r="AH121" s="61"/>
      <c r="AI121" s="55">
        <v>182710</v>
      </c>
      <c r="AJ121" s="61"/>
      <c r="AK121" s="55">
        <v>610630</v>
      </c>
      <c r="AL121" s="55">
        <v>10540</v>
      </c>
      <c r="AM121" s="61"/>
      <c r="AN121" s="61"/>
      <c r="AO121" s="61"/>
      <c r="AP121" s="61"/>
      <c r="AQ121" s="55">
        <v>7770</v>
      </c>
      <c r="AR121" s="55">
        <v>3340</v>
      </c>
      <c r="AS121" s="61"/>
      <c r="AT121" s="61"/>
      <c r="AU121" s="61"/>
      <c r="AV121" s="61"/>
      <c r="AW121" s="55">
        <v>191</v>
      </c>
      <c r="AX121" s="61"/>
      <c r="AY121" s="55">
        <v>1807</v>
      </c>
      <c r="AZ121" s="61"/>
      <c r="BA121" s="55">
        <v>9055</v>
      </c>
      <c r="BB121" s="55">
        <v>14429</v>
      </c>
      <c r="BC121" s="55">
        <v>60390</v>
      </c>
      <c r="BD121" s="61"/>
      <c r="BE121" s="55">
        <v>47790</v>
      </c>
      <c r="BF121" s="61"/>
      <c r="BG121" s="55">
        <v>34760</v>
      </c>
      <c r="BH121" s="61"/>
      <c r="BI121" s="55">
        <v>453530</v>
      </c>
      <c r="BJ121" s="61"/>
      <c r="BK121" s="55">
        <v>94050</v>
      </c>
      <c r="BL121" s="61"/>
      <c r="BM121" s="61"/>
      <c r="BN121" s="55">
        <v>59830</v>
      </c>
      <c r="BO121" s="61"/>
      <c r="BP121" s="55">
        <v>59830</v>
      </c>
      <c r="BQ121" s="55"/>
      <c r="BR121" s="55"/>
      <c r="BS121" s="63">
        <f t="shared" si="23"/>
        <v>1418139</v>
      </c>
      <c r="BT121" s="64">
        <f t="shared" si="24"/>
        <v>453530</v>
      </c>
      <c r="BU121" s="64">
        <f t="shared" si="25"/>
        <v>1998</v>
      </c>
      <c r="BV121" s="64">
        <f>0</f>
        <v>0</v>
      </c>
      <c r="BW121" s="64">
        <f t="shared" si="27"/>
        <v>1873667</v>
      </c>
      <c r="BX121" s="65">
        <f t="shared" si="28"/>
        <v>75.68788904325048</v>
      </c>
      <c r="BY121" s="66">
        <f t="shared" si="26"/>
        <v>380.90404553771094</v>
      </c>
      <c r="BZ121" s="66">
        <f t="shared" si="22"/>
        <v>288.2982313478349</v>
      </c>
    </row>
    <row r="122" spans="1:78" ht="12.75">
      <c r="A122" s="49" t="s">
        <v>78</v>
      </c>
      <c r="B122" s="50" t="s">
        <v>238</v>
      </c>
      <c r="C122" s="50" t="s">
        <v>214</v>
      </c>
      <c r="D122" s="60" t="s">
        <v>379</v>
      </c>
      <c r="E122" s="50" t="s">
        <v>380</v>
      </c>
      <c r="F122" s="61">
        <v>317</v>
      </c>
      <c r="G122" s="61"/>
      <c r="H122" s="61"/>
      <c r="I122" s="61"/>
      <c r="J122" s="61"/>
      <c r="K122" s="61"/>
      <c r="L122" s="55">
        <v>6470</v>
      </c>
      <c r="M122" s="61"/>
      <c r="N122" s="61"/>
      <c r="O122" s="61"/>
      <c r="P122" s="55">
        <v>11940</v>
      </c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55">
        <v>18960</v>
      </c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55">
        <v>15</v>
      </c>
      <c r="AX122" s="61"/>
      <c r="AY122" s="55">
        <v>15</v>
      </c>
      <c r="AZ122" s="61"/>
      <c r="BA122" s="61"/>
      <c r="BB122" s="61"/>
      <c r="BC122" s="61"/>
      <c r="BD122" s="61"/>
      <c r="BE122" s="61"/>
      <c r="BF122" s="61"/>
      <c r="BG122" s="61"/>
      <c r="BH122" s="61"/>
      <c r="BI122" s="55">
        <v>180600</v>
      </c>
      <c r="BJ122" s="61"/>
      <c r="BK122" s="61"/>
      <c r="BL122" s="61"/>
      <c r="BM122" s="61"/>
      <c r="BN122" s="55">
        <v>22790</v>
      </c>
      <c r="BO122" s="61"/>
      <c r="BP122" s="55">
        <v>22790</v>
      </c>
      <c r="BQ122" s="55"/>
      <c r="BR122" s="55"/>
      <c r="BS122" s="63">
        <f t="shared" si="23"/>
        <v>60160</v>
      </c>
      <c r="BT122" s="64">
        <f t="shared" si="24"/>
        <v>180600</v>
      </c>
      <c r="BU122" s="64">
        <f t="shared" si="25"/>
        <v>30</v>
      </c>
      <c r="BV122" s="64">
        <f>0</f>
        <v>0</v>
      </c>
      <c r="BW122" s="64">
        <f t="shared" si="27"/>
        <v>240790</v>
      </c>
      <c r="BX122" s="65">
        <f t="shared" si="28"/>
        <v>24.98442626354915</v>
      </c>
      <c r="BY122" s="66">
        <f t="shared" si="26"/>
        <v>759.589905362776</v>
      </c>
      <c r="BZ122" s="66">
        <f t="shared" si="22"/>
        <v>189.77917981072557</v>
      </c>
    </row>
    <row r="123" spans="1:78" ht="12.75">
      <c r="A123" s="49" t="s">
        <v>78</v>
      </c>
      <c r="B123" s="50" t="s">
        <v>238</v>
      </c>
      <c r="C123" s="50" t="s">
        <v>281</v>
      </c>
      <c r="D123" s="60" t="s">
        <v>381</v>
      </c>
      <c r="E123" s="50" t="s">
        <v>382</v>
      </c>
      <c r="F123" s="61">
        <v>552</v>
      </c>
      <c r="G123" s="61"/>
      <c r="H123" s="61"/>
      <c r="I123" s="61"/>
      <c r="J123" s="61"/>
      <c r="K123" s="61"/>
      <c r="L123" s="55">
        <v>14690</v>
      </c>
      <c r="M123" s="61"/>
      <c r="N123" s="61"/>
      <c r="O123" s="61"/>
      <c r="P123" s="55">
        <v>12710</v>
      </c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55">
        <v>45</v>
      </c>
      <c r="AE123" s="61"/>
      <c r="AF123" s="61"/>
      <c r="AG123" s="61"/>
      <c r="AH123" s="61"/>
      <c r="AI123" s="55">
        <v>17080</v>
      </c>
      <c r="AJ123" s="61"/>
      <c r="AK123" s="61"/>
      <c r="AL123" s="55">
        <v>150</v>
      </c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55">
        <v>40</v>
      </c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55">
        <v>130300</v>
      </c>
      <c r="BJ123" s="61"/>
      <c r="BK123" s="61"/>
      <c r="BL123" s="61"/>
      <c r="BM123" s="61"/>
      <c r="BN123" s="61"/>
      <c r="BO123" s="61"/>
      <c r="BP123" s="61"/>
      <c r="BQ123" s="61"/>
      <c r="BR123" s="61"/>
      <c r="BS123" s="63">
        <f t="shared" si="23"/>
        <v>44675</v>
      </c>
      <c r="BT123" s="64">
        <f t="shared" si="24"/>
        <v>130300</v>
      </c>
      <c r="BU123" s="64">
        <f t="shared" si="25"/>
        <v>40</v>
      </c>
      <c r="BV123" s="64">
        <f>0</f>
        <v>0</v>
      </c>
      <c r="BW123" s="64">
        <f t="shared" si="27"/>
        <v>175015</v>
      </c>
      <c r="BX123" s="65">
        <f t="shared" si="28"/>
        <v>25.5263834528469</v>
      </c>
      <c r="BY123" s="66">
        <f t="shared" si="26"/>
        <v>317.0561594202899</v>
      </c>
      <c r="BZ123" s="66">
        <f t="shared" si="22"/>
        <v>80.93297101449275</v>
      </c>
    </row>
    <row r="124" spans="1:78" ht="12.75">
      <c r="A124" s="49" t="s">
        <v>78</v>
      </c>
      <c r="B124" s="50" t="s">
        <v>238</v>
      </c>
      <c r="C124" s="50" t="s">
        <v>104</v>
      </c>
      <c r="D124" s="60" t="s">
        <v>383</v>
      </c>
      <c r="E124" s="50" t="s">
        <v>384</v>
      </c>
      <c r="F124" s="55">
        <v>10734</v>
      </c>
      <c r="G124" s="61"/>
      <c r="H124" s="61"/>
      <c r="I124" s="61"/>
      <c r="J124" s="61"/>
      <c r="K124" s="55">
        <v>124260</v>
      </c>
      <c r="L124" s="55">
        <v>85570</v>
      </c>
      <c r="M124" s="61"/>
      <c r="N124" s="61"/>
      <c r="O124" s="61"/>
      <c r="P124" s="55">
        <v>203930</v>
      </c>
      <c r="Q124" s="61"/>
      <c r="R124" s="61"/>
      <c r="S124" s="55">
        <v>9650</v>
      </c>
      <c r="T124" s="61"/>
      <c r="U124" s="61"/>
      <c r="V124" s="61"/>
      <c r="W124" s="61"/>
      <c r="X124" s="55">
        <v>850</v>
      </c>
      <c r="Y124" s="61"/>
      <c r="Z124" s="61"/>
      <c r="AA124" s="61"/>
      <c r="AB124" s="61"/>
      <c r="AC124" s="61"/>
      <c r="AD124" s="61"/>
      <c r="AE124" s="61"/>
      <c r="AF124" s="61"/>
      <c r="AG124" s="55">
        <v>6420</v>
      </c>
      <c r="AH124" s="61"/>
      <c r="AI124" s="55">
        <v>163640</v>
      </c>
      <c r="AJ124" s="61"/>
      <c r="AK124" s="55">
        <v>26370</v>
      </c>
      <c r="AL124" s="55">
        <v>8920</v>
      </c>
      <c r="AM124" s="61"/>
      <c r="AN124" s="61"/>
      <c r="AO124" s="61"/>
      <c r="AP124" s="61"/>
      <c r="AQ124" s="55">
        <v>9660</v>
      </c>
      <c r="AR124" s="61"/>
      <c r="AS124" s="61"/>
      <c r="AT124" s="55">
        <v>3560</v>
      </c>
      <c r="AU124" s="61"/>
      <c r="AV124" s="61"/>
      <c r="AW124" s="61"/>
      <c r="AX124" s="55">
        <v>241</v>
      </c>
      <c r="AY124" s="61"/>
      <c r="AZ124" s="61"/>
      <c r="BA124" s="55">
        <v>13990</v>
      </c>
      <c r="BB124" s="55">
        <v>17220</v>
      </c>
      <c r="BC124" s="55">
        <v>57550</v>
      </c>
      <c r="BD124" s="61"/>
      <c r="BE124" s="55">
        <v>21580</v>
      </c>
      <c r="BF124" s="61"/>
      <c r="BG124" s="55">
        <v>71750</v>
      </c>
      <c r="BH124" s="61"/>
      <c r="BI124" s="55">
        <v>3984460</v>
      </c>
      <c r="BJ124" s="61"/>
      <c r="BK124" s="55">
        <v>84610</v>
      </c>
      <c r="BL124" s="61"/>
      <c r="BM124" s="61"/>
      <c r="BN124" s="55">
        <v>44520</v>
      </c>
      <c r="BO124" s="61"/>
      <c r="BP124" s="55">
        <v>44520</v>
      </c>
      <c r="BQ124" s="55"/>
      <c r="BR124" s="55"/>
      <c r="BS124" s="63">
        <f t="shared" si="23"/>
        <v>865880</v>
      </c>
      <c r="BT124" s="64">
        <f t="shared" si="24"/>
        <v>3984460</v>
      </c>
      <c r="BU124" s="64">
        <f t="shared" si="25"/>
        <v>3801</v>
      </c>
      <c r="BV124" s="64">
        <f>0</f>
        <v>0</v>
      </c>
      <c r="BW124" s="64">
        <f t="shared" si="27"/>
        <v>4854141</v>
      </c>
      <c r="BX124" s="65">
        <f t="shared" si="28"/>
        <v>17.837965563835084</v>
      </c>
      <c r="BY124" s="66">
        <f t="shared" si="26"/>
        <v>452.2210732252655</v>
      </c>
      <c r="BZ124" s="66">
        <f t="shared" si="22"/>
        <v>80.6670393143283</v>
      </c>
    </row>
    <row r="125" spans="1:78" ht="12.75">
      <c r="A125" s="49" t="s">
        <v>78</v>
      </c>
      <c r="B125" s="50" t="s">
        <v>238</v>
      </c>
      <c r="C125" s="50" t="s">
        <v>107</v>
      </c>
      <c r="D125" s="60" t="s">
        <v>385</v>
      </c>
      <c r="E125" s="50" t="s">
        <v>386</v>
      </c>
      <c r="F125" s="55">
        <v>40661</v>
      </c>
      <c r="G125" s="61">
        <v>75</v>
      </c>
      <c r="H125" s="61"/>
      <c r="I125" s="61">
        <v>200</v>
      </c>
      <c r="J125" s="61"/>
      <c r="K125" s="55">
        <v>2144230</v>
      </c>
      <c r="L125" s="55">
        <v>1005560</v>
      </c>
      <c r="M125" s="61">
        <v>28580</v>
      </c>
      <c r="N125" s="61">
        <v>3750</v>
      </c>
      <c r="O125" s="61"/>
      <c r="P125" s="55">
        <v>1567450</v>
      </c>
      <c r="Q125" s="61"/>
      <c r="R125" s="61"/>
      <c r="S125" s="55">
        <v>19580</v>
      </c>
      <c r="T125" s="61">
        <v>300</v>
      </c>
      <c r="U125" s="61"/>
      <c r="V125" s="61"/>
      <c r="W125" s="61">
        <v>2291</v>
      </c>
      <c r="X125" s="55">
        <v>14630</v>
      </c>
      <c r="Y125" s="61"/>
      <c r="Z125" s="61"/>
      <c r="AA125" s="61"/>
      <c r="AB125" s="61"/>
      <c r="AC125" s="61"/>
      <c r="AD125" s="61"/>
      <c r="AE125" s="61">
        <v>110</v>
      </c>
      <c r="AF125" s="61"/>
      <c r="AG125" s="55">
        <v>731300</v>
      </c>
      <c r="AH125" s="61"/>
      <c r="AI125" s="55">
        <v>1607460</v>
      </c>
      <c r="AJ125" s="61"/>
      <c r="AK125" s="55">
        <v>6870920</v>
      </c>
      <c r="AL125" s="55">
        <v>58670</v>
      </c>
      <c r="AM125" s="61"/>
      <c r="AN125" s="61"/>
      <c r="AO125" s="61"/>
      <c r="AP125" s="61">
        <v>1592</v>
      </c>
      <c r="AQ125" s="55">
        <v>57590</v>
      </c>
      <c r="AR125" s="61">
        <v>24777</v>
      </c>
      <c r="AS125" s="61"/>
      <c r="AT125" s="55"/>
      <c r="AU125" s="61"/>
      <c r="AV125" s="61"/>
      <c r="AW125" s="61">
        <v>3363</v>
      </c>
      <c r="AX125" s="55"/>
      <c r="AY125" s="61">
        <v>13084</v>
      </c>
      <c r="AZ125" s="61"/>
      <c r="BA125" s="55">
        <v>75420</v>
      </c>
      <c r="BB125" s="55">
        <v>108790</v>
      </c>
      <c r="BC125" s="55">
        <v>564100</v>
      </c>
      <c r="BD125" s="61"/>
      <c r="BE125" s="55">
        <v>313910</v>
      </c>
      <c r="BF125" s="61"/>
      <c r="BG125" s="55">
        <v>1284070</v>
      </c>
      <c r="BH125" s="61"/>
      <c r="BI125" s="55">
        <v>8945520</v>
      </c>
      <c r="BJ125" s="61"/>
      <c r="BK125" s="55">
        <v>2814590</v>
      </c>
      <c r="BL125" s="61"/>
      <c r="BM125" s="61"/>
      <c r="BN125" s="55">
        <v>550490</v>
      </c>
      <c r="BO125" s="61"/>
      <c r="BP125" s="55">
        <v>550490</v>
      </c>
      <c r="BQ125" s="55"/>
      <c r="BR125" s="55"/>
      <c r="BS125" s="63">
        <f t="shared" si="23"/>
        <v>17035845</v>
      </c>
      <c r="BT125" s="64">
        <f t="shared" si="24"/>
        <v>8945520</v>
      </c>
      <c r="BU125" s="64">
        <f t="shared" si="25"/>
        <v>16447</v>
      </c>
      <c r="BV125" s="64">
        <f>0</f>
        <v>0</v>
      </c>
      <c r="BW125" s="64">
        <f t="shared" si="27"/>
        <v>25997812</v>
      </c>
      <c r="BX125" s="65">
        <f t="shared" si="28"/>
        <v>65.52799520205778</v>
      </c>
      <c r="BY125" s="66">
        <f t="shared" si="26"/>
        <v>639.3795528885172</v>
      </c>
      <c r="BZ125" s="66">
        <f t="shared" si="22"/>
        <v>418.972602739726</v>
      </c>
    </row>
    <row r="126" spans="1:78" ht="12.75">
      <c r="A126" s="49" t="s">
        <v>78</v>
      </c>
      <c r="B126" s="50" t="s">
        <v>238</v>
      </c>
      <c r="C126" s="50" t="s">
        <v>110</v>
      </c>
      <c r="D126" s="60" t="s">
        <v>387</v>
      </c>
      <c r="E126" s="50" t="s">
        <v>388</v>
      </c>
      <c r="F126" s="55">
        <v>1309</v>
      </c>
      <c r="G126" s="61"/>
      <c r="H126" s="61"/>
      <c r="I126" s="61"/>
      <c r="J126" s="61"/>
      <c r="K126" s="55">
        <v>16560</v>
      </c>
      <c r="L126" s="55">
        <v>25180</v>
      </c>
      <c r="M126" s="61"/>
      <c r="N126" s="55">
        <v>140</v>
      </c>
      <c r="O126" s="61"/>
      <c r="P126" s="55">
        <v>38050</v>
      </c>
      <c r="Q126" s="61"/>
      <c r="R126" s="61"/>
      <c r="S126" s="55">
        <v>5500</v>
      </c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55">
        <v>50890</v>
      </c>
      <c r="AJ126" s="61"/>
      <c r="AK126" s="55">
        <v>117810</v>
      </c>
      <c r="AL126" s="55">
        <v>4020</v>
      </c>
      <c r="AM126" s="61"/>
      <c r="AN126" s="61"/>
      <c r="AO126" s="61"/>
      <c r="AP126" s="61"/>
      <c r="AQ126" s="61"/>
      <c r="AR126" s="55">
        <v>1160</v>
      </c>
      <c r="AS126" s="61"/>
      <c r="AT126" s="61"/>
      <c r="AU126" s="61"/>
      <c r="AV126" s="61"/>
      <c r="AW126" s="55">
        <v>43</v>
      </c>
      <c r="AX126" s="61"/>
      <c r="AY126" s="55">
        <v>33</v>
      </c>
      <c r="AZ126" s="61"/>
      <c r="BA126" s="61"/>
      <c r="BB126" s="61"/>
      <c r="BC126" s="61"/>
      <c r="BD126" s="61"/>
      <c r="BE126" s="55">
        <v>2310</v>
      </c>
      <c r="BF126" s="61"/>
      <c r="BG126" s="61"/>
      <c r="BH126" s="61"/>
      <c r="BI126" s="55">
        <v>171110</v>
      </c>
      <c r="BJ126" s="61"/>
      <c r="BK126" s="61"/>
      <c r="BL126" s="61"/>
      <c r="BM126" s="61"/>
      <c r="BN126" s="55">
        <v>25100</v>
      </c>
      <c r="BO126" s="61"/>
      <c r="BP126" s="55">
        <v>25100</v>
      </c>
      <c r="BQ126" s="55"/>
      <c r="BR126" s="55"/>
      <c r="BS126" s="63">
        <f t="shared" si="23"/>
        <v>286720</v>
      </c>
      <c r="BT126" s="64">
        <f t="shared" si="24"/>
        <v>171110</v>
      </c>
      <c r="BU126" s="64">
        <f t="shared" si="25"/>
        <v>76</v>
      </c>
      <c r="BV126" s="64">
        <f>0</f>
        <v>0</v>
      </c>
      <c r="BW126" s="64">
        <f t="shared" si="27"/>
        <v>457906</v>
      </c>
      <c r="BX126" s="65">
        <f t="shared" si="28"/>
        <v>62.61547129760257</v>
      </c>
      <c r="BY126" s="66">
        <f t="shared" si="26"/>
        <v>349.81359816653935</v>
      </c>
      <c r="BZ126" s="66">
        <f t="shared" si="22"/>
        <v>219.0374331550802</v>
      </c>
    </row>
    <row r="127" spans="1:78" ht="12.75">
      <c r="A127" s="49" t="s">
        <v>78</v>
      </c>
      <c r="B127" s="50" t="s">
        <v>238</v>
      </c>
      <c r="C127" s="50" t="s">
        <v>113</v>
      </c>
      <c r="D127" s="60" t="s">
        <v>389</v>
      </c>
      <c r="E127" s="50" t="s">
        <v>390</v>
      </c>
      <c r="F127" s="55">
        <v>15374</v>
      </c>
      <c r="G127" s="61"/>
      <c r="H127" s="61"/>
      <c r="I127" s="61"/>
      <c r="J127" s="61"/>
      <c r="K127" s="55">
        <v>539790</v>
      </c>
      <c r="L127" s="55">
        <v>373250</v>
      </c>
      <c r="M127" s="61"/>
      <c r="N127" s="55">
        <v>1440</v>
      </c>
      <c r="O127" s="61"/>
      <c r="P127" s="55">
        <v>352880</v>
      </c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55">
        <v>30</v>
      </c>
      <c r="AE127" s="61"/>
      <c r="AF127" s="61"/>
      <c r="AG127" s="61"/>
      <c r="AH127" s="61"/>
      <c r="AI127" s="55">
        <v>453440</v>
      </c>
      <c r="AJ127" s="61"/>
      <c r="AK127" s="55">
        <v>1744240</v>
      </c>
      <c r="AL127" s="55">
        <v>26430</v>
      </c>
      <c r="AM127" s="61"/>
      <c r="AN127" s="61"/>
      <c r="AO127" s="61"/>
      <c r="AP127" s="61"/>
      <c r="AQ127" s="61"/>
      <c r="AR127" s="55">
        <v>14700</v>
      </c>
      <c r="AS127" s="61"/>
      <c r="AT127" s="61"/>
      <c r="AU127" s="61"/>
      <c r="AV127" s="61"/>
      <c r="AW127" s="55">
        <v>1045</v>
      </c>
      <c r="AX127" s="61"/>
      <c r="AY127" s="55">
        <v>1130</v>
      </c>
      <c r="AZ127" s="61"/>
      <c r="BA127" s="61"/>
      <c r="BB127" s="61"/>
      <c r="BC127" s="55">
        <v>125080</v>
      </c>
      <c r="BD127" s="61"/>
      <c r="BE127" s="55">
        <v>30530</v>
      </c>
      <c r="BF127" s="61"/>
      <c r="BG127" s="55">
        <v>422220</v>
      </c>
      <c r="BH127" s="61"/>
      <c r="BI127" s="55">
        <v>1792220</v>
      </c>
      <c r="BJ127" s="61"/>
      <c r="BK127" s="55">
        <v>487340</v>
      </c>
      <c r="BL127" s="61"/>
      <c r="BM127" s="61"/>
      <c r="BN127" s="55">
        <v>219610</v>
      </c>
      <c r="BO127" s="61"/>
      <c r="BP127" s="55">
        <v>219610</v>
      </c>
      <c r="BQ127" s="55"/>
      <c r="BR127" s="55"/>
      <c r="BS127" s="63">
        <f t="shared" si="23"/>
        <v>4303640</v>
      </c>
      <c r="BT127" s="64">
        <f t="shared" si="24"/>
        <v>1792220</v>
      </c>
      <c r="BU127" s="64">
        <f t="shared" si="25"/>
        <v>2175</v>
      </c>
      <c r="BV127" s="64">
        <f>0</f>
        <v>0</v>
      </c>
      <c r="BW127" s="64">
        <f t="shared" si="27"/>
        <v>6098035</v>
      </c>
      <c r="BX127" s="65">
        <f t="shared" si="28"/>
        <v>70.57420956094873</v>
      </c>
      <c r="BY127" s="66">
        <f t="shared" si="26"/>
        <v>396.6459607128919</v>
      </c>
      <c r="BZ127" s="66">
        <f t="shared" si="22"/>
        <v>279.9297515285547</v>
      </c>
    </row>
    <row r="128" spans="1:78" ht="12.75">
      <c r="A128" s="49" t="s">
        <v>78</v>
      </c>
      <c r="B128" s="50" t="s">
        <v>238</v>
      </c>
      <c r="C128" s="50" t="s">
        <v>116</v>
      </c>
      <c r="D128" s="60" t="s">
        <v>391</v>
      </c>
      <c r="E128" s="50" t="s">
        <v>392</v>
      </c>
      <c r="F128" s="55">
        <v>2166</v>
      </c>
      <c r="G128" s="61"/>
      <c r="H128" s="61"/>
      <c r="I128" s="61"/>
      <c r="J128" s="61"/>
      <c r="K128" s="55">
        <v>21310</v>
      </c>
      <c r="L128" s="55">
        <v>18410</v>
      </c>
      <c r="M128" s="61"/>
      <c r="N128" s="55">
        <v>40</v>
      </c>
      <c r="O128" s="61"/>
      <c r="P128" s="55">
        <v>24280</v>
      </c>
      <c r="Q128" s="61"/>
      <c r="R128" s="61"/>
      <c r="S128" s="61"/>
      <c r="T128" s="61"/>
      <c r="U128" s="61"/>
      <c r="V128" s="61"/>
      <c r="W128" s="61"/>
      <c r="X128" s="55">
        <v>580</v>
      </c>
      <c r="Y128" s="61"/>
      <c r="Z128" s="61"/>
      <c r="AA128" s="61"/>
      <c r="AB128" s="61"/>
      <c r="AC128" s="61"/>
      <c r="AD128" s="55">
        <v>30</v>
      </c>
      <c r="AE128" s="61"/>
      <c r="AF128" s="61"/>
      <c r="AG128" s="61"/>
      <c r="AH128" s="61"/>
      <c r="AI128" s="55">
        <v>33800</v>
      </c>
      <c r="AJ128" s="61"/>
      <c r="AK128" s="55">
        <v>88165</v>
      </c>
      <c r="AL128" s="55">
        <v>4980</v>
      </c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55">
        <v>89</v>
      </c>
      <c r="AX128" s="61"/>
      <c r="AY128" s="55">
        <v>656</v>
      </c>
      <c r="AZ128" s="61"/>
      <c r="BA128" s="61"/>
      <c r="BB128" s="61"/>
      <c r="BC128" s="61"/>
      <c r="BD128" s="61"/>
      <c r="BE128" s="55">
        <v>19700</v>
      </c>
      <c r="BF128" s="61"/>
      <c r="BG128" s="55">
        <v>44720</v>
      </c>
      <c r="BH128" s="61"/>
      <c r="BI128" s="55">
        <v>490430</v>
      </c>
      <c r="BJ128" s="61"/>
      <c r="BK128" s="55">
        <v>22760</v>
      </c>
      <c r="BL128" s="61"/>
      <c r="BM128" s="61"/>
      <c r="BN128" s="55">
        <v>73200</v>
      </c>
      <c r="BO128" s="61"/>
      <c r="BP128" s="55">
        <v>73200</v>
      </c>
      <c r="BQ128" s="55"/>
      <c r="BR128" s="55"/>
      <c r="BS128" s="63">
        <f t="shared" si="23"/>
        <v>329215</v>
      </c>
      <c r="BT128" s="64">
        <f t="shared" si="24"/>
        <v>490430</v>
      </c>
      <c r="BU128" s="64">
        <f t="shared" si="25"/>
        <v>745</v>
      </c>
      <c r="BV128" s="64">
        <f>0</f>
        <v>0</v>
      </c>
      <c r="BW128" s="64">
        <f t="shared" si="27"/>
        <v>820390</v>
      </c>
      <c r="BX128" s="65">
        <f t="shared" si="28"/>
        <v>40.129084947403065</v>
      </c>
      <c r="BY128" s="66">
        <f t="shared" si="26"/>
        <v>378.75807940904895</v>
      </c>
      <c r="BZ128" s="66">
        <f t="shared" si="22"/>
        <v>151.9921514312096</v>
      </c>
    </row>
    <row r="129" spans="1:78" ht="12.75">
      <c r="A129" s="49" t="s">
        <v>78</v>
      </c>
      <c r="B129" s="50" t="s">
        <v>238</v>
      </c>
      <c r="C129" s="50" t="s">
        <v>119</v>
      </c>
      <c r="D129" s="60" t="s">
        <v>393</v>
      </c>
      <c r="E129" s="50" t="s">
        <v>394</v>
      </c>
      <c r="F129" s="61">
        <v>579</v>
      </c>
      <c r="G129" s="61"/>
      <c r="H129" s="61"/>
      <c r="I129" s="61"/>
      <c r="J129" s="61"/>
      <c r="K129" s="61"/>
      <c r="L129" s="55">
        <v>4900</v>
      </c>
      <c r="M129" s="61"/>
      <c r="N129" s="61"/>
      <c r="O129" s="61"/>
      <c r="P129" s="55">
        <v>11400</v>
      </c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55">
        <v>8070</v>
      </c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55">
        <v>55</v>
      </c>
      <c r="AX129" s="61"/>
      <c r="AY129" s="55">
        <v>70</v>
      </c>
      <c r="AZ129" s="61"/>
      <c r="BA129" s="61"/>
      <c r="BB129" s="61"/>
      <c r="BC129" s="61"/>
      <c r="BD129" s="61"/>
      <c r="BE129" s="61"/>
      <c r="BF129" s="61"/>
      <c r="BG129" s="55">
        <v>7580</v>
      </c>
      <c r="BH129" s="61"/>
      <c r="BI129" s="55">
        <v>254220</v>
      </c>
      <c r="BJ129" s="61"/>
      <c r="BK129" s="61"/>
      <c r="BL129" s="61"/>
      <c r="BM129" s="61"/>
      <c r="BN129" s="55">
        <v>33670</v>
      </c>
      <c r="BO129" s="61"/>
      <c r="BP129" s="55">
        <v>33670</v>
      </c>
      <c r="BQ129" s="55"/>
      <c r="BR129" s="55"/>
      <c r="BS129" s="63">
        <f t="shared" si="23"/>
        <v>65620</v>
      </c>
      <c r="BT129" s="64">
        <f t="shared" si="24"/>
        <v>254220</v>
      </c>
      <c r="BU129" s="64">
        <f t="shared" si="25"/>
        <v>125</v>
      </c>
      <c r="BV129" s="64">
        <f>0</f>
        <v>0</v>
      </c>
      <c r="BW129" s="64">
        <f t="shared" si="27"/>
        <v>319965</v>
      </c>
      <c r="BX129" s="65">
        <f t="shared" si="28"/>
        <v>20.508493116434607</v>
      </c>
      <c r="BY129" s="66">
        <f t="shared" si="26"/>
        <v>552.6165803108809</v>
      </c>
      <c r="BZ129" s="66">
        <f t="shared" si="22"/>
        <v>113.33333333333333</v>
      </c>
    </row>
    <row r="130" spans="1:78" ht="12.75">
      <c r="A130" s="49" t="s">
        <v>78</v>
      </c>
      <c r="B130" s="50" t="s">
        <v>238</v>
      </c>
      <c r="C130" s="50" t="s">
        <v>122</v>
      </c>
      <c r="D130" s="60" t="s">
        <v>395</v>
      </c>
      <c r="E130" s="50" t="s">
        <v>396</v>
      </c>
      <c r="F130" s="61">
        <v>221</v>
      </c>
      <c r="G130" s="61"/>
      <c r="H130" s="61"/>
      <c r="I130" s="61"/>
      <c r="J130" s="61"/>
      <c r="K130" s="61"/>
      <c r="L130" s="55">
        <v>2440</v>
      </c>
      <c r="M130" s="61"/>
      <c r="N130" s="55">
        <v>30</v>
      </c>
      <c r="O130" s="61"/>
      <c r="P130" s="55">
        <v>6700</v>
      </c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55">
        <v>2590</v>
      </c>
      <c r="AJ130" s="61"/>
      <c r="AK130" s="55">
        <v>8180</v>
      </c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55">
        <v>13</v>
      </c>
      <c r="AX130" s="61"/>
      <c r="AY130" s="55">
        <v>5</v>
      </c>
      <c r="AZ130" s="61"/>
      <c r="BA130" s="61"/>
      <c r="BB130" s="61"/>
      <c r="BC130" s="61"/>
      <c r="BD130" s="61"/>
      <c r="BE130" s="55">
        <v>80</v>
      </c>
      <c r="BF130" s="61"/>
      <c r="BG130" s="61"/>
      <c r="BH130" s="61"/>
      <c r="BI130" s="55">
        <v>65065</v>
      </c>
      <c r="BJ130" s="61"/>
      <c r="BK130" s="61"/>
      <c r="BL130" s="61"/>
      <c r="BM130" s="61"/>
      <c r="BN130" s="55">
        <v>16070</v>
      </c>
      <c r="BO130" s="61"/>
      <c r="BP130" s="55">
        <v>16070</v>
      </c>
      <c r="BQ130" s="55"/>
      <c r="BR130" s="55"/>
      <c r="BS130" s="63">
        <f t="shared" si="23"/>
        <v>36090</v>
      </c>
      <c r="BT130" s="64">
        <f t="shared" si="24"/>
        <v>65065</v>
      </c>
      <c r="BU130" s="64">
        <f t="shared" si="25"/>
        <v>18</v>
      </c>
      <c r="BV130" s="64">
        <f>0</f>
        <v>0</v>
      </c>
      <c r="BW130" s="64">
        <f t="shared" si="27"/>
        <v>101173</v>
      </c>
      <c r="BX130" s="65">
        <f t="shared" si="28"/>
        <v>35.67157245510166</v>
      </c>
      <c r="BY130" s="66">
        <f t="shared" si="26"/>
        <v>457.79638009049773</v>
      </c>
      <c r="BZ130" s="66">
        <f t="shared" si="22"/>
        <v>163.30316742081448</v>
      </c>
    </row>
    <row r="131" spans="1:78" ht="12.75">
      <c r="A131" s="49" t="s">
        <v>78</v>
      </c>
      <c r="B131" s="50" t="s">
        <v>238</v>
      </c>
      <c r="C131" s="50" t="s">
        <v>125</v>
      </c>
      <c r="D131" s="60" t="s">
        <v>397</v>
      </c>
      <c r="E131" s="50" t="s">
        <v>398</v>
      </c>
      <c r="F131" s="55">
        <v>1547</v>
      </c>
      <c r="G131" s="61"/>
      <c r="H131" s="61"/>
      <c r="I131" s="61"/>
      <c r="J131" s="61"/>
      <c r="K131" s="55">
        <v>8590</v>
      </c>
      <c r="L131" s="55">
        <v>11890</v>
      </c>
      <c r="M131" s="61"/>
      <c r="N131" s="61"/>
      <c r="O131" s="61"/>
      <c r="P131" s="55">
        <v>26480</v>
      </c>
      <c r="Q131" s="61"/>
      <c r="R131" s="61"/>
      <c r="S131" s="55">
        <v>7250</v>
      </c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55">
        <v>22070</v>
      </c>
      <c r="AJ131" s="61"/>
      <c r="AK131" s="61"/>
      <c r="AL131" s="55">
        <v>4290</v>
      </c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55">
        <v>45</v>
      </c>
      <c r="AX131" s="61"/>
      <c r="AY131" s="55">
        <v>45</v>
      </c>
      <c r="AZ131" s="61"/>
      <c r="BA131" s="61"/>
      <c r="BB131" s="61"/>
      <c r="BC131" s="61"/>
      <c r="BD131" s="61"/>
      <c r="BE131" s="55">
        <v>2480</v>
      </c>
      <c r="BF131" s="61"/>
      <c r="BG131" s="61"/>
      <c r="BH131" s="61"/>
      <c r="BI131" s="55">
        <v>595520</v>
      </c>
      <c r="BJ131" s="61"/>
      <c r="BK131" s="61"/>
      <c r="BL131" s="61"/>
      <c r="BM131" s="61"/>
      <c r="BN131" s="55">
        <v>44420</v>
      </c>
      <c r="BO131" s="61"/>
      <c r="BP131" s="55">
        <v>44420</v>
      </c>
      <c r="BQ131" s="55"/>
      <c r="BR131" s="55"/>
      <c r="BS131" s="63">
        <f t="shared" si="23"/>
        <v>127470</v>
      </c>
      <c r="BT131" s="64">
        <f t="shared" si="24"/>
        <v>595520</v>
      </c>
      <c r="BU131" s="64">
        <f t="shared" si="25"/>
        <v>90</v>
      </c>
      <c r="BV131" s="64">
        <f>0</f>
        <v>0</v>
      </c>
      <c r="BW131" s="64">
        <f t="shared" si="27"/>
        <v>723080</v>
      </c>
      <c r="BX131" s="65">
        <f t="shared" si="28"/>
        <v>17.62875477125629</v>
      </c>
      <c r="BY131" s="66">
        <f t="shared" si="26"/>
        <v>467.40788623141566</v>
      </c>
      <c r="BZ131" s="66">
        <f aca="true" t="shared" si="29" ref="BZ131:BZ194">BS131/F131</f>
        <v>82.39819004524887</v>
      </c>
    </row>
    <row r="132" spans="1:78" ht="12.75">
      <c r="A132" s="49" t="s">
        <v>78</v>
      </c>
      <c r="B132" s="50" t="s">
        <v>238</v>
      </c>
      <c r="C132" s="50" t="s">
        <v>128</v>
      </c>
      <c r="D132" s="60" t="s">
        <v>399</v>
      </c>
      <c r="E132" s="50" t="s">
        <v>400</v>
      </c>
      <c r="F132" s="61">
        <v>657</v>
      </c>
      <c r="G132" s="61"/>
      <c r="H132" s="61"/>
      <c r="I132" s="61"/>
      <c r="J132" s="61"/>
      <c r="K132" s="61"/>
      <c r="L132" s="55">
        <v>5540</v>
      </c>
      <c r="M132" s="61"/>
      <c r="N132" s="55">
        <v>30</v>
      </c>
      <c r="O132" s="61"/>
      <c r="P132" s="55">
        <v>20765</v>
      </c>
      <c r="Q132" s="61"/>
      <c r="R132" s="61"/>
      <c r="S132" s="55">
        <v>320</v>
      </c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55">
        <v>8690</v>
      </c>
      <c r="AJ132" s="61"/>
      <c r="AK132" s="55">
        <v>14120</v>
      </c>
      <c r="AL132" s="55">
        <v>120</v>
      </c>
      <c r="AM132" s="61"/>
      <c r="AN132" s="61"/>
      <c r="AO132" s="61"/>
      <c r="AP132" s="61"/>
      <c r="AQ132" s="55">
        <v>130</v>
      </c>
      <c r="AR132" s="61"/>
      <c r="AS132" s="61"/>
      <c r="AT132" s="61"/>
      <c r="AU132" s="61"/>
      <c r="AV132" s="61"/>
      <c r="AW132" s="55">
        <v>77</v>
      </c>
      <c r="AX132" s="61"/>
      <c r="AY132" s="55">
        <v>295</v>
      </c>
      <c r="AZ132" s="61"/>
      <c r="BA132" s="55">
        <v>125</v>
      </c>
      <c r="BB132" s="55">
        <v>501</v>
      </c>
      <c r="BC132" s="55">
        <v>270</v>
      </c>
      <c r="BD132" s="61"/>
      <c r="BE132" s="55">
        <v>960</v>
      </c>
      <c r="BF132" s="61"/>
      <c r="BG132" s="55">
        <v>120</v>
      </c>
      <c r="BH132" s="61"/>
      <c r="BI132" s="55">
        <v>260500</v>
      </c>
      <c r="BJ132" s="61"/>
      <c r="BK132" s="61"/>
      <c r="BL132" s="61"/>
      <c r="BM132" s="61"/>
      <c r="BN132" s="55">
        <v>3680</v>
      </c>
      <c r="BO132" s="61"/>
      <c r="BP132" s="55">
        <v>3680</v>
      </c>
      <c r="BQ132" s="55"/>
      <c r="BR132" s="55"/>
      <c r="BS132" s="63">
        <f t="shared" si="23"/>
        <v>55371</v>
      </c>
      <c r="BT132" s="64">
        <f t="shared" si="24"/>
        <v>260500</v>
      </c>
      <c r="BU132" s="64">
        <f t="shared" si="25"/>
        <v>372</v>
      </c>
      <c r="BV132" s="64">
        <f>0</f>
        <v>0</v>
      </c>
      <c r="BW132" s="64">
        <f t="shared" si="27"/>
        <v>316243</v>
      </c>
      <c r="BX132" s="65">
        <f t="shared" si="28"/>
        <v>17.509004151870556</v>
      </c>
      <c r="BY132" s="66">
        <f t="shared" si="26"/>
        <v>481.3439878234399</v>
      </c>
      <c r="BZ132" s="66">
        <f t="shared" si="29"/>
        <v>84.27853881278538</v>
      </c>
    </row>
    <row r="133" spans="1:78" ht="12.75">
      <c r="A133" s="49" t="s">
        <v>78</v>
      </c>
      <c r="B133" s="50" t="s">
        <v>238</v>
      </c>
      <c r="C133" s="50" t="s">
        <v>217</v>
      </c>
      <c r="D133" s="60" t="s">
        <v>401</v>
      </c>
      <c r="E133" s="50" t="s">
        <v>402</v>
      </c>
      <c r="F133" s="55">
        <v>906</v>
      </c>
      <c r="G133" s="61"/>
      <c r="H133" s="61"/>
      <c r="I133" s="61"/>
      <c r="J133" s="61"/>
      <c r="K133" s="55">
        <v>7810</v>
      </c>
      <c r="L133" s="55">
        <v>7240</v>
      </c>
      <c r="M133" s="61"/>
      <c r="N133" s="61"/>
      <c r="O133" s="61"/>
      <c r="P133" s="55">
        <v>16140</v>
      </c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55">
        <v>12250</v>
      </c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55">
        <v>30</v>
      </c>
      <c r="AX133" s="61"/>
      <c r="AY133" s="55">
        <v>40</v>
      </c>
      <c r="AZ133" s="61"/>
      <c r="BA133" s="61"/>
      <c r="BB133" s="61"/>
      <c r="BC133" s="61"/>
      <c r="BD133" s="61"/>
      <c r="BE133" s="61"/>
      <c r="BF133" s="61"/>
      <c r="BG133" s="55">
        <v>7850</v>
      </c>
      <c r="BH133" s="61"/>
      <c r="BI133" s="55">
        <v>277880</v>
      </c>
      <c r="BJ133" s="61"/>
      <c r="BK133" s="61"/>
      <c r="BL133" s="61"/>
      <c r="BM133" s="61"/>
      <c r="BN133" s="55">
        <v>21110</v>
      </c>
      <c r="BO133" s="61"/>
      <c r="BP133" s="55">
        <v>21110</v>
      </c>
      <c r="BQ133" s="55"/>
      <c r="BR133" s="55"/>
      <c r="BS133" s="63">
        <f t="shared" si="23"/>
        <v>72400</v>
      </c>
      <c r="BT133" s="64">
        <f t="shared" si="24"/>
        <v>277880</v>
      </c>
      <c r="BU133" s="64">
        <f t="shared" si="25"/>
        <v>70</v>
      </c>
      <c r="BV133" s="64">
        <f>0</f>
        <v>0</v>
      </c>
      <c r="BW133" s="64">
        <f t="shared" si="27"/>
        <v>350350</v>
      </c>
      <c r="BX133" s="65">
        <f t="shared" si="28"/>
        <v>20.66504923647781</v>
      </c>
      <c r="BY133" s="66">
        <f t="shared" si="26"/>
        <v>386.6997792494481</v>
      </c>
      <c r="BZ133" s="66">
        <f t="shared" si="29"/>
        <v>79.91169977924945</v>
      </c>
    </row>
    <row r="134" spans="1:78" ht="12.75">
      <c r="A134" s="49" t="s">
        <v>78</v>
      </c>
      <c r="B134" s="50" t="s">
        <v>238</v>
      </c>
      <c r="C134" s="50" t="s">
        <v>131</v>
      </c>
      <c r="D134" s="60" t="s">
        <v>403</v>
      </c>
      <c r="E134" s="50" t="s">
        <v>404</v>
      </c>
      <c r="F134" s="55">
        <v>2507</v>
      </c>
      <c r="G134" s="61"/>
      <c r="H134" s="61"/>
      <c r="I134" s="61"/>
      <c r="J134" s="61"/>
      <c r="K134" s="55">
        <v>37830</v>
      </c>
      <c r="L134" s="55">
        <v>16120</v>
      </c>
      <c r="M134" s="61"/>
      <c r="N134" s="55">
        <v>780</v>
      </c>
      <c r="O134" s="61"/>
      <c r="P134" s="55">
        <v>73970</v>
      </c>
      <c r="Q134" s="61"/>
      <c r="R134" s="61"/>
      <c r="S134" s="61"/>
      <c r="T134" s="61"/>
      <c r="U134" s="61"/>
      <c r="V134" s="61"/>
      <c r="W134" s="55">
        <v>52</v>
      </c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55">
        <v>63080</v>
      </c>
      <c r="AJ134" s="61"/>
      <c r="AK134" s="55">
        <v>267240</v>
      </c>
      <c r="AL134" s="55">
        <v>4130</v>
      </c>
      <c r="AM134" s="61"/>
      <c r="AN134" s="61"/>
      <c r="AO134" s="61"/>
      <c r="AP134" s="61"/>
      <c r="AQ134" s="55">
        <v>5280</v>
      </c>
      <c r="AR134" s="55">
        <v>945</v>
      </c>
      <c r="AS134" s="61"/>
      <c r="AT134" s="61"/>
      <c r="AU134" s="61"/>
      <c r="AV134" s="61"/>
      <c r="AW134" s="55">
        <v>116</v>
      </c>
      <c r="AX134" s="61"/>
      <c r="AY134" s="55">
        <v>135</v>
      </c>
      <c r="AZ134" s="61"/>
      <c r="BA134" s="61"/>
      <c r="BB134" s="61"/>
      <c r="BC134" s="55">
        <v>11950</v>
      </c>
      <c r="BD134" s="61"/>
      <c r="BE134" s="55">
        <v>8040</v>
      </c>
      <c r="BF134" s="61"/>
      <c r="BG134" s="55">
        <v>69400</v>
      </c>
      <c r="BH134" s="61"/>
      <c r="BI134" s="55">
        <v>298930</v>
      </c>
      <c r="BJ134" s="61"/>
      <c r="BK134" s="61"/>
      <c r="BL134" s="61"/>
      <c r="BM134" s="61"/>
      <c r="BN134" s="55">
        <v>57660</v>
      </c>
      <c r="BO134" s="61"/>
      <c r="BP134" s="55">
        <v>57660</v>
      </c>
      <c r="BQ134" s="55"/>
      <c r="BR134" s="55"/>
      <c r="BS134" s="63">
        <f t="shared" si="23"/>
        <v>616477</v>
      </c>
      <c r="BT134" s="64">
        <f t="shared" si="24"/>
        <v>298930</v>
      </c>
      <c r="BU134" s="64">
        <f t="shared" si="25"/>
        <v>251</v>
      </c>
      <c r="BV134" s="64">
        <f>0</f>
        <v>0</v>
      </c>
      <c r="BW134" s="64">
        <f t="shared" si="27"/>
        <v>915658</v>
      </c>
      <c r="BX134" s="65">
        <f t="shared" si="28"/>
        <v>67.32611957739681</v>
      </c>
      <c r="BY134" s="66">
        <f t="shared" si="26"/>
        <v>365.24052652572794</v>
      </c>
      <c r="BZ134" s="66">
        <f t="shared" si="29"/>
        <v>245.9022736338253</v>
      </c>
    </row>
    <row r="135" spans="1:78" ht="12.75">
      <c r="A135" s="49" t="s">
        <v>78</v>
      </c>
      <c r="B135" s="50" t="s">
        <v>238</v>
      </c>
      <c r="C135" s="50" t="s">
        <v>134</v>
      </c>
      <c r="D135" s="60" t="s">
        <v>405</v>
      </c>
      <c r="E135" s="50" t="s">
        <v>406</v>
      </c>
      <c r="F135" s="55">
        <v>43002</v>
      </c>
      <c r="G135" s="61"/>
      <c r="H135" s="61"/>
      <c r="I135" s="61"/>
      <c r="J135" s="61"/>
      <c r="K135" s="55">
        <v>614520</v>
      </c>
      <c r="L135" s="55">
        <v>671710</v>
      </c>
      <c r="M135" s="61"/>
      <c r="N135" s="55">
        <v>15870</v>
      </c>
      <c r="O135" s="55">
        <v>42420</v>
      </c>
      <c r="P135" s="55">
        <v>797310</v>
      </c>
      <c r="Q135" s="61"/>
      <c r="R135" s="61"/>
      <c r="S135" s="61"/>
      <c r="T135" s="61"/>
      <c r="U135" s="61"/>
      <c r="V135" s="55">
        <v>1010</v>
      </c>
      <c r="W135" s="61"/>
      <c r="X135" s="55">
        <v>13430</v>
      </c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55">
        <v>2176620</v>
      </c>
      <c r="AJ135" s="61"/>
      <c r="AK135" s="55">
        <v>2266210</v>
      </c>
      <c r="AL135" s="55">
        <v>84870</v>
      </c>
      <c r="AM135" s="61"/>
      <c r="AN135" s="61"/>
      <c r="AO135" s="61"/>
      <c r="AP135" s="55">
        <v>496</v>
      </c>
      <c r="AQ135" s="55">
        <v>33970</v>
      </c>
      <c r="AR135" s="55">
        <v>6065</v>
      </c>
      <c r="AS135" s="61"/>
      <c r="AT135" s="61"/>
      <c r="AU135" s="61"/>
      <c r="AV135" s="61"/>
      <c r="AW135" s="61"/>
      <c r="AX135" s="55">
        <v>4958</v>
      </c>
      <c r="AY135" s="55">
        <v>586</v>
      </c>
      <c r="AZ135" s="61"/>
      <c r="BA135" s="55">
        <v>76671</v>
      </c>
      <c r="BB135" s="55">
        <v>75955</v>
      </c>
      <c r="BC135" s="55">
        <v>161740</v>
      </c>
      <c r="BD135" s="61"/>
      <c r="BE135" s="55">
        <v>95920</v>
      </c>
      <c r="BF135" s="61"/>
      <c r="BG135" s="55">
        <v>386600</v>
      </c>
      <c r="BH135" s="61"/>
      <c r="BI135" s="55">
        <v>13022970</v>
      </c>
      <c r="BJ135" s="61"/>
      <c r="BK135" s="55">
        <v>922010</v>
      </c>
      <c r="BL135" s="61"/>
      <c r="BM135" s="61"/>
      <c r="BN135" s="55">
        <v>349990</v>
      </c>
      <c r="BO135" s="61"/>
      <c r="BP135" s="55">
        <v>349990</v>
      </c>
      <c r="BQ135" s="55"/>
      <c r="BR135" s="55"/>
      <c r="BS135" s="63">
        <f t="shared" si="23"/>
        <v>7871377</v>
      </c>
      <c r="BT135" s="64">
        <f t="shared" si="24"/>
        <v>13022970</v>
      </c>
      <c r="BU135" s="64">
        <f t="shared" si="25"/>
        <v>5544</v>
      </c>
      <c r="BV135" s="64">
        <f>0</f>
        <v>0</v>
      </c>
      <c r="BW135" s="64">
        <f t="shared" si="27"/>
        <v>20899891</v>
      </c>
      <c r="BX135" s="65">
        <f t="shared" si="28"/>
        <v>37.662287329632484</v>
      </c>
      <c r="BY135" s="66">
        <f t="shared" si="26"/>
        <v>486.02137109901867</v>
      </c>
      <c r="BZ135" s="66">
        <f t="shared" si="29"/>
        <v>183.04676526673177</v>
      </c>
    </row>
    <row r="136" spans="1:78" ht="12.75">
      <c r="A136" s="49" t="s">
        <v>78</v>
      </c>
      <c r="B136" s="50" t="s">
        <v>238</v>
      </c>
      <c r="C136" s="50" t="s">
        <v>308</v>
      </c>
      <c r="D136" s="60" t="s">
        <v>407</v>
      </c>
      <c r="E136" s="50" t="s">
        <v>408</v>
      </c>
      <c r="F136" s="55">
        <v>10323</v>
      </c>
      <c r="G136" s="61"/>
      <c r="H136" s="61"/>
      <c r="I136" s="61"/>
      <c r="J136" s="61"/>
      <c r="K136" s="55">
        <v>275290</v>
      </c>
      <c r="L136" s="55">
        <v>203090</v>
      </c>
      <c r="M136" s="61"/>
      <c r="N136" s="55">
        <v>230</v>
      </c>
      <c r="O136" s="61"/>
      <c r="P136" s="55">
        <v>183910</v>
      </c>
      <c r="Q136" s="61"/>
      <c r="R136" s="61"/>
      <c r="S136" s="55">
        <v>25120</v>
      </c>
      <c r="T136" s="61"/>
      <c r="U136" s="61"/>
      <c r="V136" s="61"/>
      <c r="W136" s="55">
        <v>51</v>
      </c>
      <c r="X136" s="55">
        <v>3100</v>
      </c>
      <c r="Y136" s="61"/>
      <c r="Z136" s="61"/>
      <c r="AA136" s="61"/>
      <c r="AB136" s="61"/>
      <c r="AC136" s="61"/>
      <c r="AD136" s="55">
        <v>15</v>
      </c>
      <c r="AE136" s="61"/>
      <c r="AF136" s="61"/>
      <c r="AG136" s="61"/>
      <c r="AH136" s="61"/>
      <c r="AI136" s="55">
        <v>319510</v>
      </c>
      <c r="AJ136" s="61"/>
      <c r="AK136" s="55">
        <v>923355</v>
      </c>
      <c r="AL136" s="55">
        <v>20650</v>
      </c>
      <c r="AM136" s="61"/>
      <c r="AN136" s="61"/>
      <c r="AO136" s="61"/>
      <c r="AP136" s="61"/>
      <c r="AQ136" s="55">
        <v>12840</v>
      </c>
      <c r="AR136" s="55">
        <v>7400</v>
      </c>
      <c r="AS136" s="61"/>
      <c r="AT136" s="61"/>
      <c r="AU136" s="61"/>
      <c r="AV136" s="61"/>
      <c r="AW136" s="55">
        <v>779</v>
      </c>
      <c r="AX136" s="61"/>
      <c r="AY136" s="55">
        <v>832</v>
      </c>
      <c r="AZ136" s="61"/>
      <c r="BA136" s="55">
        <v>18035</v>
      </c>
      <c r="BB136" s="55">
        <v>22430</v>
      </c>
      <c r="BC136" s="55">
        <v>105960</v>
      </c>
      <c r="BD136" s="61"/>
      <c r="BE136" s="55">
        <v>61120</v>
      </c>
      <c r="BF136" s="61"/>
      <c r="BG136" s="55">
        <v>203660</v>
      </c>
      <c r="BH136" s="61"/>
      <c r="BI136" s="55">
        <v>2695750</v>
      </c>
      <c r="BJ136" s="61"/>
      <c r="BK136" s="55">
        <v>285230</v>
      </c>
      <c r="BL136" s="61"/>
      <c r="BM136" s="61"/>
      <c r="BN136" s="55">
        <v>147710</v>
      </c>
      <c r="BO136" s="61"/>
      <c r="BP136" s="55">
        <v>147710</v>
      </c>
      <c r="BQ136" s="55"/>
      <c r="BR136" s="55"/>
      <c r="BS136" s="63">
        <f t="shared" si="23"/>
        <v>2533476</v>
      </c>
      <c r="BT136" s="64">
        <f t="shared" si="24"/>
        <v>2695750</v>
      </c>
      <c r="BU136" s="64">
        <f t="shared" si="25"/>
        <v>1611</v>
      </c>
      <c r="BV136" s="64">
        <f>0</f>
        <v>0</v>
      </c>
      <c r="BW136" s="64">
        <f t="shared" si="27"/>
        <v>5230837</v>
      </c>
      <c r="BX136" s="65">
        <f t="shared" si="28"/>
        <v>48.43347250162832</v>
      </c>
      <c r="BY136" s="66">
        <f t="shared" si="26"/>
        <v>506.7167490070716</v>
      </c>
      <c r="BZ136" s="66">
        <f t="shared" si="29"/>
        <v>245.42051729148503</v>
      </c>
    </row>
    <row r="137" spans="1:78" ht="12.75">
      <c r="A137" s="49" t="s">
        <v>78</v>
      </c>
      <c r="B137" s="50" t="s">
        <v>238</v>
      </c>
      <c r="C137" s="50" t="s">
        <v>137</v>
      </c>
      <c r="D137" s="60" t="s">
        <v>409</v>
      </c>
      <c r="E137" s="50" t="s">
        <v>410</v>
      </c>
      <c r="F137" s="55">
        <v>4947</v>
      </c>
      <c r="G137" s="61"/>
      <c r="H137" s="61"/>
      <c r="I137" s="61"/>
      <c r="J137" s="61"/>
      <c r="K137" s="55">
        <v>94690</v>
      </c>
      <c r="L137" s="55">
        <v>60070</v>
      </c>
      <c r="M137" s="61"/>
      <c r="N137" s="55">
        <v>170</v>
      </c>
      <c r="O137" s="61"/>
      <c r="P137" s="55">
        <v>95800</v>
      </c>
      <c r="Q137" s="61"/>
      <c r="R137" s="61"/>
      <c r="S137" s="61"/>
      <c r="T137" s="61"/>
      <c r="U137" s="61"/>
      <c r="V137" s="61"/>
      <c r="W137" s="55">
        <v>30</v>
      </c>
      <c r="X137" s="61"/>
      <c r="Y137" s="61"/>
      <c r="Z137" s="61"/>
      <c r="AA137" s="61"/>
      <c r="AB137" s="61"/>
      <c r="AC137" s="61"/>
      <c r="AD137" s="55">
        <v>40</v>
      </c>
      <c r="AE137" s="61"/>
      <c r="AF137" s="61"/>
      <c r="AG137" s="61"/>
      <c r="AH137" s="61"/>
      <c r="AI137" s="55">
        <v>92020</v>
      </c>
      <c r="AJ137" s="61"/>
      <c r="AK137" s="55">
        <v>244480</v>
      </c>
      <c r="AL137" s="55">
        <v>6760</v>
      </c>
      <c r="AM137" s="61"/>
      <c r="AN137" s="61"/>
      <c r="AO137" s="61"/>
      <c r="AP137" s="61"/>
      <c r="AQ137" s="61"/>
      <c r="AR137" s="55">
        <v>2350</v>
      </c>
      <c r="AS137" s="61"/>
      <c r="AT137" s="61"/>
      <c r="AU137" s="61"/>
      <c r="AV137" s="61"/>
      <c r="AW137" s="55">
        <v>339</v>
      </c>
      <c r="AX137" s="61"/>
      <c r="AY137" s="55">
        <v>265</v>
      </c>
      <c r="AZ137" s="61"/>
      <c r="BA137" s="61"/>
      <c r="BB137" s="61"/>
      <c r="BC137" s="61"/>
      <c r="BD137" s="61"/>
      <c r="BE137" s="55">
        <v>3750</v>
      </c>
      <c r="BF137" s="61"/>
      <c r="BG137" s="55">
        <v>62010</v>
      </c>
      <c r="BH137" s="61"/>
      <c r="BI137" s="55">
        <v>1052290</v>
      </c>
      <c r="BJ137" s="61"/>
      <c r="BK137" s="55">
        <v>44160</v>
      </c>
      <c r="BL137" s="61"/>
      <c r="BM137" s="61"/>
      <c r="BN137" s="55">
        <v>160870</v>
      </c>
      <c r="BO137" s="61"/>
      <c r="BP137" s="55">
        <v>160870</v>
      </c>
      <c r="BQ137" s="55"/>
      <c r="BR137" s="55"/>
      <c r="BS137" s="63">
        <f t="shared" si="23"/>
        <v>823040</v>
      </c>
      <c r="BT137" s="64">
        <f t="shared" si="24"/>
        <v>1052290</v>
      </c>
      <c r="BU137" s="64">
        <f t="shared" si="25"/>
        <v>604</v>
      </c>
      <c r="BV137" s="64">
        <f>0</f>
        <v>0</v>
      </c>
      <c r="BW137" s="64">
        <f t="shared" si="27"/>
        <v>1875934</v>
      </c>
      <c r="BX137" s="65">
        <f t="shared" si="28"/>
        <v>43.87361175819618</v>
      </c>
      <c r="BY137" s="66">
        <f t="shared" si="26"/>
        <v>379.20638770972306</v>
      </c>
      <c r="BZ137" s="66">
        <f t="shared" si="29"/>
        <v>166.37153830604407</v>
      </c>
    </row>
    <row r="138" spans="1:78" ht="12.75">
      <c r="A138" s="49" t="s">
        <v>78</v>
      </c>
      <c r="B138" s="50" t="s">
        <v>238</v>
      </c>
      <c r="C138" s="50" t="s">
        <v>140</v>
      </c>
      <c r="D138" s="60" t="s">
        <v>411</v>
      </c>
      <c r="E138" s="50" t="s">
        <v>412</v>
      </c>
      <c r="F138" s="55">
        <v>7144</v>
      </c>
      <c r="G138" s="61"/>
      <c r="H138" s="61"/>
      <c r="I138" s="61"/>
      <c r="J138" s="55">
        <v>230</v>
      </c>
      <c r="K138" s="55">
        <v>200660</v>
      </c>
      <c r="L138" s="55">
        <v>131080</v>
      </c>
      <c r="M138" s="61"/>
      <c r="N138" s="55">
        <v>90</v>
      </c>
      <c r="O138" s="55">
        <v>1240</v>
      </c>
      <c r="P138" s="55">
        <v>143990</v>
      </c>
      <c r="Q138" s="61"/>
      <c r="R138" s="61"/>
      <c r="S138" s="55">
        <v>2490</v>
      </c>
      <c r="T138" s="61"/>
      <c r="U138" s="61"/>
      <c r="V138" s="61"/>
      <c r="W138" s="55">
        <v>109</v>
      </c>
      <c r="X138" s="55">
        <v>3280</v>
      </c>
      <c r="Y138" s="61"/>
      <c r="Z138" s="61"/>
      <c r="AA138" s="61"/>
      <c r="AB138" s="61"/>
      <c r="AC138" s="61"/>
      <c r="AD138" s="55">
        <v>60</v>
      </c>
      <c r="AE138" s="61"/>
      <c r="AF138" s="61"/>
      <c r="AG138" s="61"/>
      <c r="AH138" s="55">
        <v>49</v>
      </c>
      <c r="AI138" s="55">
        <v>220990</v>
      </c>
      <c r="AJ138" s="61"/>
      <c r="AK138" s="55">
        <v>359660</v>
      </c>
      <c r="AL138" s="55">
        <v>15780</v>
      </c>
      <c r="AM138" s="61"/>
      <c r="AN138" s="61"/>
      <c r="AO138" s="61"/>
      <c r="AP138" s="55">
        <v>330</v>
      </c>
      <c r="AQ138" s="55">
        <v>1660</v>
      </c>
      <c r="AR138" s="55">
        <v>5305</v>
      </c>
      <c r="AS138" s="61"/>
      <c r="AT138" s="61"/>
      <c r="AU138" s="61"/>
      <c r="AV138" s="61"/>
      <c r="AW138" s="55">
        <v>435</v>
      </c>
      <c r="AX138" s="55">
        <v>77</v>
      </c>
      <c r="AY138" s="55">
        <v>830</v>
      </c>
      <c r="AZ138" s="61"/>
      <c r="BA138" s="55">
        <v>3280</v>
      </c>
      <c r="BB138" s="55">
        <v>4470</v>
      </c>
      <c r="BC138" s="55">
        <v>9400</v>
      </c>
      <c r="BD138" s="61"/>
      <c r="BE138" s="55">
        <v>24190</v>
      </c>
      <c r="BF138" s="61"/>
      <c r="BG138" s="55">
        <v>67210</v>
      </c>
      <c r="BH138" s="61"/>
      <c r="BI138" s="55">
        <v>2135400</v>
      </c>
      <c r="BJ138" s="61"/>
      <c r="BK138" s="55">
        <v>199900</v>
      </c>
      <c r="BL138" s="61"/>
      <c r="BM138" s="61"/>
      <c r="BN138" s="55">
        <v>159940</v>
      </c>
      <c r="BO138" s="61"/>
      <c r="BP138" s="55">
        <v>159940</v>
      </c>
      <c r="BQ138" s="55"/>
      <c r="BR138" s="55"/>
      <c r="BS138" s="63">
        <f t="shared" si="23"/>
        <v>1355444</v>
      </c>
      <c r="BT138" s="64">
        <f t="shared" si="24"/>
        <v>2135400</v>
      </c>
      <c r="BU138" s="64">
        <f t="shared" si="25"/>
        <v>1342</v>
      </c>
      <c r="BV138" s="64">
        <f>0</f>
        <v>0</v>
      </c>
      <c r="BW138" s="64">
        <f t="shared" si="27"/>
        <v>3492186</v>
      </c>
      <c r="BX138" s="65">
        <f t="shared" si="28"/>
        <v>38.81362562017029</v>
      </c>
      <c r="BY138" s="66">
        <f t="shared" si="26"/>
        <v>488.8278275475924</v>
      </c>
      <c r="BZ138" s="66">
        <f t="shared" si="29"/>
        <v>189.73180291153415</v>
      </c>
    </row>
    <row r="139" spans="1:78" ht="12.75">
      <c r="A139" s="49" t="s">
        <v>78</v>
      </c>
      <c r="B139" s="50" t="s">
        <v>238</v>
      </c>
      <c r="C139" s="50" t="s">
        <v>143</v>
      </c>
      <c r="D139" s="60" t="s">
        <v>413</v>
      </c>
      <c r="E139" s="50" t="s">
        <v>414</v>
      </c>
      <c r="F139" s="61">
        <v>153</v>
      </c>
      <c r="G139" s="61"/>
      <c r="H139" s="61"/>
      <c r="I139" s="61"/>
      <c r="J139" s="61"/>
      <c r="K139" s="61"/>
      <c r="L139" s="55">
        <v>5780</v>
      </c>
      <c r="M139" s="61"/>
      <c r="N139" s="61"/>
      <c r="O139" s="61"/>
      <c r="P139" s="55">
        <v>3900</v>
      </c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55">
        <v>27160</v>
      </c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55">
        <v>73140</v>
      </c>
      <c r="BJ139" s="61"/>
      <c r="BK139" s="61"/>
      <c r="BL139" s="61"/>
      <c r="BM139" s="61"/>
      <c r="BN139" s="55">
        <v>9810</v>
      </c>
      <c r="BO139" s="61"/>
      <c r="BP139" s="55">
        <v>9810</v>
      </c>
      <c r="BQ139" s="55"/>
      <c r="BR139" s="55"/>
      <c r="BS139" s="63">
        <f t="shared" si="23"/>
        <v>46650</v>
      </c>
      <c r="BT139" s="64">
        <f t="shared" si="24"/>
        <v>73140</v>
      </c>
      <c r="BU139" s="64">
        <f t="shared" si="25"/>
        <v>0</v>
      </c>
      <c r="BV139" s="64">
        <f>0</f>
        <v>0</v>
      </c>
      <c r="BW139" s="64">
        <f t="shared" si="27"/>
        <v>119790</v>
      </c>
      <c r="BX139" s="65">
        <f t="shared" si="28"/>
        <v>38.94315051339844</v>
      </c>
      <c r="BY139" s="66">
        <f t="shared" si="26"/>
        <v>782.9411764705883</v>
      </c>
      <c r="BZ139" s="66">
        <f t="shared" si="29"/>
        <v>304.9019607843137</v>
      </c>
    </row>
    <row r="140" spans="1:78" ht="12.75">
      <c r="A140" s="49" t="s">
        <v>78</v>
      </c>
      <c r="B140" s="50" t="s">
        <v>238</v>
      </c>
      <c r="C140" s="50" t="s">
        <v>220</v>
      </c>
      <c r="D140" s="60" t="s">
        <v>415</v>
      </c>
      <c r="E140" s="50" t="s">
        <v>416</v>
      </c>
      <c r="F140" s="55">
        <v>6585</v>
      </c>
      <c r="G140" s="61"/>
      <c r="H140" s="61"/>
      <c r="I140" s="61"/>
      <c r="J140" s="61"/>
      <c r="K140" s="55">
        <v>118230</v>
      </c>
      <c r="L140" s="55">
        <v>177660</v>
      </c>
      <c r="M140" s="61"/>
      <c r="N140" s="55">
        <v>730</v>
      </c>
      <c r="O140" s="61"/>
      <c r="P140" s="55">
        <v>203310</v>
      </c>
      <c r="Q140" s="61"/>
      <c r="R140" s="61"/>
      <c r="S140" s="61"/>
      <c r="T140" s="61"/>
      <c r="U140" s="61"/>
      <c r="V140" s="61"/>
      <c r="W140" s="61"/>
      <c r="X140" s="55">
        <v>3200</v>
      </c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55">
        <v>249090</v>
      </c>
      <c r="AJ140" s="61"/>
      <c r="AK140" s="55">
        <v>1002270</v>
      </c>
      <c r="AL140" s="55">
        <v>8600</v>
      </c>
      <c r="AM140" s="61"/>
      <c r="AN140" s="61"/>
      <c r="AO140" s="61"/>
      <c r="AP140" s="55">
        <v>198</v>
      </c>
      <c r="AQ140" s="55">
        <v>11620</v>
      </c>
      <c r="AR140" s="55">
        <v>2620</v>
      </c>
      <c r="AS140" s="61"/>
      <c r="AT140" s="61"/>
      <c r="AU140" s="61"/>
      <c r="AV140" s="61"/>
      <c r="AW140" s="55">
        <v>310</v>
      </c>
      <c r="AX140" s="61"/>
      <c r="AY140" s="55">
        <v>1117</v>
      </c>
      <c r="AZ140" s="61"/>
      <c r="BA140" s="55">
        <v>11020</v>
      </c>
      <c r="BB140" s="55">
        <v>8755</v>
      </c>
      <c r="BC140" s="55">
        <v>60820</v>
      </c>
      <c r="BD140" s="61"/>
      <c r="BE140" s="55">
        <v>15160</v>
      </c>
      <c r="BF140" s="61"/>
      <c r="BG140" s="55">
        <v>365640</v>
      </c>
      <c r="BH140" s="61"/>
      <c r="BI140" s="55">
        <v>704690</v>
      </c>
      <c r="BJ140" s="61"/>
      <c r="BK140" s="55">
        <v>54470</v>
      </c>
      <c r="BL140" s="61"/>
      <c r="BM140" s="61"/>
      <c r="BN140" s="55">
        <v>73810</v>
      </c>
      <c r="BO140" s="61"/>
      <c r="BP140" s="55">
        <v>73810</v>
      </c>
      <c r="BQ140" s="55"/>
      <c r="BR140" s="55"/>
      <c r="BS140" s="63">
        <f t="shared" si="23"/>
        <v>2312733</v>
      </c>
      <c r="BT140" s="64">
        <f t="shared" si="24"/>
        <v>704690</v>
      </c>
      <c r="BU140" s="64">
        <f t="shared" si="25"/>
        <v>1427</v>
      </c>
      <c r="BV140" s="64">
        <f>0</f>
        <v>0</v>
      </c>
      <c r="BW140" s="64">
        <f t="shared" si="27"/>
        <v>3018850</v>
      </c>
      <c r="BX140" s="65">
        <f t="shared" si="28"/>
        <v>76.6097354953045</v>
      </c>
      <c r="BY140" s="66">
        <f t="shared" si="26"/>
        <v>458.4434320425209</v>
      </c>
      <c r="BZ140" s="66">
        <f t="shared" si="29"/>
        <v>351.2123006833713</v>
      </c>
    </row>
    <row r="141" spans="1:78" ht="12.75">
      <c r="A141" s="49" t="s">
        <v>78</v>
      </c>
      <c r="B141" s="50" t="s">
        <v>238</v>
      </c>
      <c r="C141" s="50" t="s">
        <v>223</v>
      </c>
      <c r="D141" s="60" t="s">
        <v>417</v>
      </c>
      <c r="E141" s="50" t="s">
        <v>418</v>
      </c>
      <c r="F141" s="55">
        <v>3607</v>
      </c>
      <c r="G141" s="61"/>
      <c r="H141" s="61"/>
      <c r="I141" s="61"/>
      <c r="J141" s="61"/>
      <c r="K141" s="55">
        <v>166575</v>
      </c>
      <c r="L141" s="55">
        <v>80690</v>
      </c>
      <c r="M141" s="61"/>
      <c r="N141" s="55">
        <v>330</v>
      </c>
      <c r="O141" s="61"/>
      <c r="P141" s="55">
        <v>97590</v>
      </c>
      <c r="Q141" s="61"/>
      <c r="R141" s="61"/>
      <c r="S141" s="61"/>
      <c r="T141" s="61"/>
      <c r="U141" s="61"/>
      <c r="V141" s="61"/>
      <c r="W141" s="55">
        <v>50</v>
      </c>
      <c r="X141" s="61"/>
      <c r="Y141" s="61"/>
      <c r="Z141" s="61"/>
      <c r="AA141" s="61"/>
      <c r="AB141" s="61"/>
      <c r="AC141" s="61"/>
      <c r="AD141" s="55">
        <v>120</v>
      </c>
      <c r="AE141" s="61"/>
      <c r="AF141" s="61"/>
      <c r="AG141" s="61"/>
      <c r="AH141" s="61"/>
      <c r="AI141" s="55">
        <v>98520</v>
      </c>
      <c r="AJ141" s="61"/>
      <c r="AK141" s="55">
        <v>355040</v>
      </c>
      <c r="AL141" s="55">
        <v>7970</v>
      </c>
      <c r="AM141" s="61"/>
      <c r="AN141" s="61"/>
      <c r="AO141" s="61"/>
      <c r="AP141" s="61"/>
      <c r="AQ141" s="55">
        <v>5300</v>
      </c>
      <c r="AR141" s="55">
        <v>310</v>
      </c>
      <c r="AS141" s="61"/>
      <c r="AT141" s="61"/>
      <c r="AU141" s="61"/>
      <c r="AV141" s="61"/>
      <c r="AW141" s="55">
        <v>209</v>
      </c>
      <c r="AX141" s="61"/>
      <c r="AY141" s="55">
        <v>1358</v>
      </c>
      <c r="AZ141" s="61"/>
      <c r="BA141" s="55">
        <v>2240</v>
      </c>
      <c r="BB141" s="55">
        <v>9100</v>
      </c>
      <c r="BC141" s="55">
        <v>35900</v>
      </c>
      <c r="BD141" s="61"/>
      <c r="BE141" s="55">
        <v>30650</v>
      </c>
      <c r="BF141" s="61"/>
      <c r="BG141" s="55">
        <v>51150</v>
      </c>
      <c r="BH141" s="61"/>
      <c r="BI141" s="55">
        <v>466740</v>
      </c>
      <c r="BJ141" s="61"/>
      <c r="BK141" s="61"/>
      <c r="BL141" s="61"/>
      <c r="BM141" s="61"/>
      <c r="BN141" s="55">
        <v>79090</v>
      </c>
      <c r="BO141" s="61"/>
      <c r="BP141" s="55">
        <v>79090</v>
      </c>
      <c r="BQ141" s="55"/>
      <c r="BR141" s="55"/>
      <c r="BS141" s="63">
        <f t="shared" si="23"/>
        <v>1020625</v>
      </c>
      <c r="BT141" s="64">
        <f t="shared" si="24"/>
        <v>466740</v>
      </c>
      <c r="BU141" s="64">
        <f t="shared" si="25"/>
        <v>1567</v>
      </c>
      <c r="BV141" s="64">
        <f>0</f>
        <v>0</v>
      </c>
      <c r="BW141" s="64">
        <f t="shared" si="27"/>
        <v>1488932</v>
      </c>
      <c r="BX141" s="65">
        <f t="shared" si="28"/>
        <v>68.54745549158726</v>
      </c>
      <c r="BY141" s="66">
        <f t="shared" si="26"/>
        <v>412.7895758247851</v>
      </c>
      <c r="BZ141" s="66">
        <f t="shared" si="29"/>
        <v>282.95675076240644</v>
      </c>
    </row>
    <row r="142" spans="1:78" ht="12.75">
      <c r="A142" s="49" t="s">
        <v>78</v>
      </c>
      <c r="B142" s="50" t="s">
        <v>238</v>
      </c>
      <c r="C142" s="50" t="s">
        <v>146</v>
      </c>
      <c r="D142" s="60" t="s">
        <v>419</v>
      </c>
      <c r="E142" s="50" t="s">
        <v>420</v>
      </c>
      <c r="F142" s="55">
        <v>3652</v>
      </c>
      <c r="G142" s="61"/>
      <c r="H142" s="61"/>
      <c r="I142" s="61"/>
      <c r="J142" s="61"/>
      <c r="K142" s="55">
        <v>24950</v>
      </c>
      <c r="L142" s="55">
        <v>81090</v>
      </c>
      <c r="M142" s="61"/>
      <c r="N142" s="61"/>
      <c r="O142" s="61"/>
      <c r="P142" s="55">
        <v>111180</v>
      </c>
      <c r="Q142" s="61"/>
      <c r="R142" s="61"/>
      <c r="S142" s="55">
        <v>2130</v>
      </c>
      <c r="T142" s="61"/>
      <c r="U142" s="61"/>
      <c r="V142" s="61"/>
      <c r="W142" s="55">
        <v>54</v>
      </c>
      <c r="X142" s="55">
        <v>1200</v>
      </c>
      <c r="Y142" s="61"/>
      <c r="Z142" s="61"/>
      <c r="AA142" s="61"/>
      <c r="AB142" s="61"/>
      <c r="AC142" s="61"/>
      <c r="AD142" s="55">
        <v>30</v>
      </c>
      <c r="AE142" s="55">
        <v>6460</v>
      </c>
      <c r="AF142" s="61"/>
      <c r="AG142" s="61"/>
      <c r="AH142" s="61"/>
      <c r="AI142" s="55">
        <v>131950</v>
      </c>
      <c r="AJ142" s="61"/>
      <c r="AK142" s="55">
        <v>339650</v>
      </c>
      <c r="AL142" s="55">
        <v>3760</v>
      </c>
      <c r="AM142" s="61"/>
      <c r="AN142" s="61"/>
      <c r="AO142" s="61"/>
      <c r="AP142" s="55">
        <v>300</v>
      </c>
      <c r="AQ142" s="55">
        <v>5700</v>
      </c>
      <c r="AR142" s="55">
        <v>2250</v>
      </c>
      <c r="AS142" s="61"/>
      <c r="AT142" s="61"/>
      <c r="AU142" s="61"/>
      <c r="AV142" s="61"/>
      <c r="AW142" s="55">
        <v>324</v>
      </c>
      <c r="AX142" s="61"/>
      <c r="AY142" s="55">
        <v>543</v>
      </c>
      <c r="AZ142" s="61"/>
      <c r="BA142" s="55">
        <v>4920</v>
      </c>
      <c r="BB142" s="55">
        <v>15545</v>
      </c>
      <c r="BC142" s="55">
        <v>24890</v>
      </c>
      <c r="BD142" s="61"/>
      <c r="BE142" s="55">
        <v>62220</v>
      </c>
      <c r="BF142" s="61"/>
      <c r="BG142" s="55">
        <v>112440</v>
      </c>
      <c r="BH142" s="61"/>
      <c r="BI142" s="55">
        <v>227450</v>
      </c>
      <c r="BJ142" s="61"/>
      <c r="BK142" s="61"/>
      <c r="BL142" s="61"/>
      <c r="BM142" s="61"/>
      <c r="BN142" s="55">
        <v>27050</v>
      </c>
      <c r="BO142" s="61"/>
      <c r="BP142" s="55">
        <v>27050</v>
      </c>
      <c r="BQ142" s="55"/>
      <c r="BR142" s="55"/>
      <c r="BS142" s="63">
        <f t="shared" si="23"/>
        <v>957769</v>
      </c>
      <c r="BT142" s="64">
        <f t="shared" si="24"/>
        <v>227450</v>
      </c>
      <c r="BU142" s="64">
        <f t="shared" si="25"/>
        <v>867</v>
      </c>
      <c r="BV142" s="64">
        <f>0</f>
        <v>0</v>
      </c>
      <c r="BW142" s="64">
        <f t="shared" si="27"/>
        <v>1186086</v>
      </c>
      <c r="BX142" s="65">
        <f t="shared" si="28"/>
        <v>80.75038403623346</v>
      </c>
      <c r="BY142" s="66">
        <f t="shared" si="26"/>
        <v>324.77710843373495</v>
      </c>
      <c r="BZ142" s="66">
        <f t="shared" si="29"/>
        <v>262.25876232201534</v>
      </c>
    </row>
    <row r="143" spans="1:78" ht="12.75">
      <c r="A143" s="49" t="s">
        <v>78</v>
      </c>
      <c r="B143" s="50" t="s">
        <v>238</v>
      </c>
      <c r="C143" s="50" t="s">
        <v>149</v>
      </c>
      <c r="D143" s="60" t="s">
        <v>421</v>
      </c>
      <c r="E143" s="50" t="s">
        <v>422</v>
      </c>
      <c r="F143" s="55">
        <v>8022</v>
      </c>
      <c r="G143" s="61"/>
      <c r="H143" s="61"/>
      <c r="I143" s="61"/>
      <c r="J143" s="61"/>
      <c r="K143" s="55">
        <v>142370</v>
      </c>
      <c r="L143" s="55">
        <v>127430</v>
      </c>
      <c r="M143" s="61"/>
      <c r="N143" s="55">
        <v>520</v>
      </c>
      <c r="O143" s="61"/>
      <c r="P143" s="55">
        <v>200360</v>
      </c>
      <c r="Q143" s="61"/>
      <c r="R143" s="61"/>
      <c r="S143" s="55">
        <v>24690</v>
      </c>
      <c r="T143" s="61"/>
      <c r="U143" s="61"/>
      <c r="V143" s="61"/>
      <c r="W143" s="55">
        <v>127</v>
      </c>
      <c r="X143" s="61"/>
      <c r="Y143" s="61"/>
      <c r="Z143" s="61"/>
      <c r="AA143" s="61"/>
      <c r="AB143" s="61"/>
      <c r="AC143" s="61"/>
      <c r="AD143" s="55">
        <v>40</v>
      </c>
      <c r="AE143" s="61"/>
      <c r="AF143" s="61"/>
      <c r="AG143" s="61"/>
      <c r="AH143" s="61"/>
      <c r="AI143" s="55">
        <v>230130</v>
      </c>
      <c r="AJ143" s="61"/>
      <c r="AK143" s="55">
        <v>852040</v>
      </c>
      <c r="AL143" s="55">
        <v>12240</v>
      </c>
      <c r="AM143" s="61"/>
      <c r="AN143" s="61"/>
      <c r="AO143" s="61"/>
      <c r="AP143" s="61"/>
      <c r="AQ143" s="55">
        <v>14240</v>
      </c>
      <c r="AR143" s="55">
        <v>530</v>
      </c>
      <c r="AS143" s="61"/>
      <c r="AT143" s="61"/>
      <c r="AU143" s="61"/>
      <c r="AV143" s="61"/>
      <c r="AW143" s="55">
        <v>351</v>
      </c>
      <c r="AX143" s="61"/>
      <c r="AY143" s="55">
        <v>270</v>
      </c>
      <c r="AZ143" s="61"/>
      <c r="BA143" s="55">
        <v>1540</v>
      </c>
      <c r="BB143" s="55">
        <v>1340</v>
      </c>
      <c r="BC143" s="55">
        <v>50450</v>
      </c>
      <c r="BD143" s="61"/>
      <c r="BE143" s="55">
        <v>37790</v>
      </c>
      <c r="BF143" s="61"/>
      <c r="BG143" s="55">
        <v>109260</v>
      </c>
      <c r="BH143" s="61"/>
      <c r="BI143" s="55">
        <v>1042160</v>
      </c>
      <c r="BJ143" s="61"/>
      <c r="BK143" s="55">
        <v>64000</v>
      </c>
      <c r="BL143" s="61"/>
      <c r="BM143" s="61"/>
      <c r="BN143" s="55">
        <v>60610</v>
      </c>
      <c r="BO143" s="61"/>
      <c r="BP143" s="55">
        <v>60610</v>
      </c>
      <c r="BQ143" s="55"/>
      <c r="BR143" s="55"/>
      <c r="BS143" s="63">
        <f t="shared" si="23"/>
        <v>1865707</v>
      </c>
      <c r="BT143" s="64">
        <f t="shared" si="24"/>
        <v>1042160</v>
      </c>
      <c r="BU143" s="64">
        <f t="shared" si="25"/>
        <v>621</v>
      </c>
      <c r="BV143" s="64">
        <f>0</f>
        <v>0</v>
      </c>
      <c r="BW143" s="64">
        <f t="shared" si="27"/>
        <v>2908488</v>
      </c>
      <c r="BX143" s="65">
        <f t="shared" si="28"/>
        <v>64.14697258506826</v>
      </c>
      <c r="BY143" s="66">
        <f t="shared" si="26"/>
        <v>362.5639491398654</v>
      </c>
      <c r="BZ143" s="66">
        <f t="shared" si="29"/>
        <v>232.57379705809026</v>
      </c>
    </row>
    <row r="144" spans="1:78" ht="12.75">
      <c r="A144" s="49" t="s">
        <v>78</v>
      </c>
      <c r="B144" s="50" t="s">
        <v>238</v>
      </c>
      <c r="C144" s="50" t="s">
        <v>152</v>
      </c>
      <c r="D144" s="60" t="s">
        <v>423</v>
      </c>
      <c r="E144" s="50" t="s">
        <v>424</v>
      </c>
      <c r="F144" s="55">
        <v>799</v>
      </c>
      <c r="G144" s="61"/>
      <c r="H144" s="61"/>
      <c r="I144" s="61"/>
      <c r="J144" s="61"/>
      <c r="K144" s="55">
        <v>13860</v>
      </c>
      <c r="L144" s="55">
        <v>4630</v>
      </c>
      <c r="M144" s="61"/>
      <c r="N144" s="61"/>
      <c r="O144" s="61"/>
      <c r="P144" s="55">
        <v>16680</v>
      </c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55">
        <v>10790</v>
      </c>
      <c r="AJ144" s="61"/>
      <c r="AK144" s="61"/>
      <c r="AL144" s="55">
        <v>2140</v>
      </c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55">
        <v>20</v>
      </c>
      <c r="AX144" s="61"/>
      <c r="AY144" s="55">
        <v>25</v>
      </c>
      <c r="AZ144" s="61"/>
      <c r="BA144" s="61"/>
      <c r="BB144" s="61"/>
      <c r="BC144" s="61"/>
      <c r="BD144" s="61"/>
      <c r="BE144" s="61"/>
      <c r="BF144" s="61"/>
      <c r="BG144" s="61"/>
      <c r="BH144" s="61"/>
      <c r="BI144" s="55">
        <v>209470</v>
      </c>
      <c r="BJ144" s="61"/>
      <c r="BK144" s="61"/>
      <c r="BL144" s="61"/>
      <c r="BM144" s="61"/>
      <c r="BN144" s="55">
        <v>17100</v>
      </c>
      <c r="BO144" s="61"/>
      <c r="BP144" s="55">
        <v>17100</v>
      </c>
      <c r="BQ144" s="55"/>
      <c r="BR144" s="55"/>
      <c r="BS144" s="63">
        <f t="shared" si="23"/>
        <v>65200</v>
      </c>
      <c r="BT144" s="64">
        <f t="shared" si="24"/>
        <v>209470</v>
      </c>
      <c r="BU144" s="64">
        <f t="shared" si="25"/>
        <v>45</v>
      </c>
      <c r="BV144" s="64">
        <f>0</f>
        <v>0</v>
      </c>
      <c r="BW144" s="64">
        <f t="shared" si="27"/>
        <v>274715</v>
      </c>
      <c r="BX144" s="65">
        <f t="shared" si="28"/>
        <v>23.733687639917733</v>
      </c>
      <c r="BY144" s="66">
        <f t="shared" si="26"/>
        <v>343.8235294117647</v>
      </c>
      <c r="BZ144" s="66">
        <f t="shared" si="29"/>
        <v>81.60200250312892</v>
      </c>
    </row>
    <row r="145" spans="1:78" ht="12.75">
      <c r="A145" s="49" t="s">
        <v>78</v>
      </c>
      <c r="B145" s="50" t="s">
        <v>238</v>
      </c>
      <c r="C145" s="50" t="s">
        <v>155</v>
      </c>
      <c r="D145" s="60" t="s">
        <v>425</v>
      </c>
      <c r="E145" s="50" t="s">
        <v>426</v>
      </c>
      <c r="F145" s="55">
        <v>10240</v>
      </c>
      <c r="G145" s="61"/>
      <c r="H145" s="61"/>
      <c r="I145" s="61"/>
      <c r="J145" s="61"/>
      <c r="K145" s="55">
        <v>141660</v>
      </c>
      <c r="L145" s="55">
        <v>199840</v>
      </c>
      <c r="M145" s="61"/>
      <c r="N145" s="55">
        <v>730</v>
      </c>
      <c r="O145" s="61"/>
      <c r="P145" s="55">
        <v>228260</v>
      </c>
      <c r="Q145" s="61"/>
      <c r="R145" s="61"/>
      <c r="S145" s="55">
        <v>11560</v>
      </c>
      <c r="T145" s="61"/>
      <c r="U145" s="61"/>
      <c r="V145" s="61"/>
      <c r="W145" s="55">
        <v>22</v>
      </c>
      <c r="X145" s="55">
        <v>1840</v>
      </c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55">
        <v>306880</v>
      </c>
      <c r="AJ145" s="61"/>
      <c r="AK145" s="55">
        <v>988320</v>
      </c>
      <c r="AL145" s="55">
        <v>11880</v>
      </c>
      <c r="AM145" s="61"/>
      <c r="AN145" s="61"/>
      <c r="AO145" s="61"/>
      <c r="AP145" s="61"/>
      <c r="AQ145" s="55">
        <v>12080</v>
      </c>
      <c r="AR145" s="55">
        <v>8810</v>
      </c>
      <c r="AS145" s="61"/>
      <c r="AT145" s="61"/>
      <c r="AU145" s="61"/>
      <c r="AV145" s="61"/>
      <c r="AW145" s="55">
        <v>822</v>
      </c>
      <c r="AX145" s="61"/>
      <c r="AY145" s="55">
        <v>2185</v>
      </c>
      <c r="AZ145" s="61"/>
      <c r="BA145" s="55">
        <v>18960</v>
      </c>
      <c r="BB145" s="55">
        <v>1060</v>
      </c>
      <c r="BC145" s="61"/>
      <c r="BD145" s="61"/>
      <c r="BE145" s="55">
        <v>34410</v>
      </c>
      <c r="BF145" s="61"/>
      <c r="BG145" s="55">
        <v>186440</v>
      </c>
      <c r="BH145" s="61"/>
      <c r="BI145" s="55">
        <v>1731770</v>
      </c>
      <c r="BJ145" s="61"/>
      <c r="BK145" s="55">
        <v>46390</v>
      </c>
      <c r="BL145" s="61"/>
      <c r="BM145" s="61"/>
      <c r="BN145" s="55">
        <v>166910</v>
      </c>
      <c r="BO145" s="61"/>
      <c r="BP145" s="55">
        <v>166910</v>
      </c>
      <c r="BQ145" s="55"/>
      <c r="BR145" s="55"/>
      <c r="BS145" s="63">
        <f t="shared" si="23"/>
        <v>2319662</v>
      </c>
      <c r="BT145" s="64">
        <f t="shared" si="24"/>
        <v>1731770</v>
      </c>
      <c r="BU145" s="64">
        <f t="shared" si="25"/>
        <v>3007</v>
      </c>
      <c r="BV145" s="64">
        <f>0</f>
        <v>0</v>
      </c>
      <c r="BW145" s="64">
        <f t="shared" si="27"/>
        <v>4054439</v>
      </c>
      <c r="BX145" s="65">
        <f t="shared" si="28"/>
        <v>57.212896778074594</v>
      </c>
      <c r="BY145" s="66">
        <f t="shared" si="26"/>
        <v>395.94130859375</v>
      </c>
      <c r="BZ145" s="66">
        <f t="shared" si="29"/>
        <v>226.5294921875</v>
      </c>
    </row>
    <row r="146" spans="1:78" ht="12.75">
      <c r="A146" s="49" t="s">
        <v>78</v>
      </c>
      <c r="B146" s="50" t="s">
        <v>238</v>
      </c>
      <c r="C146" s="50" t="s">
        <v>226</v>
      </c>
      <c r="D146" s="60" t="s">
        <v>427</v>
      </c>
      <c r="E146" s="50" t="s">
        <v>428</v>
      </c>
      <c r="F146" s="55">
        <v>926</v>
      </c>
      <c r="G146" s="61"/>
      <c r="H146" s="61"/>
      <c r="I146" s="61"/>
      <c r="J146" s="61"/>
      <c r="K146" s="55">
        <v>30580</v>
      </c>
      <c r="L146" s="55">
        <v>8900</v>
      </c>
      <c r="M146" s="61"/>
      <c r="N146" s="61"/>
      <c r="O146" s="61"/>
      <c r="P146" s="55">
        <v>38890</v>
      </c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55">
        <v>28360</v>
      </c>
      <c r="AJ146" s="61"/>
      <c r="AK146" s="55">
        <v>6440</v>
      </c>
      <c r="AL146" s="55">
        <v>3960</v>
      </c>
      <c r="AM146" s="61"/>
      <c r="AN146" s="61"/>
      <c r="AO146" s="61"/>
      <c r="AP146" s="61"/>
      <c r="AQ146" s="55">
        <v>1320</v>
      </c>
      <c r="AR146" s="55">
        <v>1010</v>
      </c>
      <c r="AS146" s="61"/>
      <c r="AT146" s="61"/>
      <c r="AU146" s="61"/>
      <c r="AV146" s="61"/>
      <c r="AW146" s="55">
        <v>55</v>
      </c>
      <c r="AX146" s="61"/>
      <c r="AY146" s="55">
        <v>65</v>
      </c>
      <c r="AZ146" s="61"/>
      <c r="BA146" s="61"/>
      <c r="BB146" s="55">
        <v>90</v>
      </c>
      <c r="BC146" s="61"/>
      <c r="BD146" s="61"/>
      <c r="BE146" s="61"/>
      <c r="BF146" s="61"/>
      <c r="BG146" s="61"/>
      <c r="BH146" s="61"/>
      <c r="BI146" s="55">
        <v>520040</v>
      </c>
      <c r="BJ146" s="61"/>
      <c r="BK146" s="61"/>
      <c r="BL146" s="61"/>
      <c r="BM146" s="61"/>
      <c r="BN146" s="55">
        <v>41120</v>
      </c>
      <c r="BO146" s="61"/>
      <c r="BP146" s="55">
        <v>41120</v>
      </c>
      <c r="BQ146" s="55"/>
      <c r="BR146" s="55"/>
      <c r="BS146" s="63">
        <f t="shared" si="23"/>
        <v>160670</v>
      </c>
      <c r="BT146" s="64">
        <f t="shared" si="24"/>
        <v>520040</v>
      </c>
      <c r="BU146" s="64">
        <f t="shared" si="25"/>
        <v>120</v>
      </c>
      <c r="BV146" s="64">
        <f>0</f>
        <v>0</v>
      </c>
      <c r="BW146" s="64">
        <f t="shared" si="27"/>
        <v>680830</v>
      </c>
      <c r="BX146" s="65">
        <f t="shared" si="28"/>
        <v>23.599136348280776</v>
      </c>
      <c r="BY146" s="66">
        <f t="shared" si="26"/>
        <v>735.2375809935205</v>
      </c>
      <c r="BZ146" s="66">
        <f t="shared" si="29"/>
        <v>173.5097192224622</v>
      </c>
    </row>
    <row r="147" spans="1:78" ht="12.75">
      <c r="A147" s="49" t="s">
        <v>78</v>
      </c>
      <c r="B147" s="50" t="s">
        <v>238</v>
      </c>
      <c r="C147" s="50" t="s">
        <v>158</v>
      </c>
      <c r="D147" s="60" t="s">
        <v>429</v>
      </c>
      <c r="E147" s="50" t="s">
        <v>430</v>
      </c>
      <c r="F147" s="61">
        <v>1185</v>
      </c>
      <c r="G147" s="61"/>
      <c r="H147" s="61"/>
      <c r="I147" s="61"/>
      <c r="J147" s="61"/>
      <c r="K147" s="61"/>
      <c r="L147" s="55">
        <v>4930</v>
      </c>
      <c r="M147" s="61"/>
      <c r="N147" s="61"/>
      <c r="O147" s="61"/>
      <c r="P147" s="55">
        <v>14160</v>
      </c>
      <c r="Q147" s="61"/>
      <c r="R147" s="61"/>
      <c r="S147" s="61"/>
      <c r="T147" s="61"/>
      <c r="U147" s="61"/>
      <c r="V147" s="61"/>
      <c r="W147" s="55">
        <v>20</v>
      </c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55">
        <v>19150</v>
      </c>
      <c r="AJ147" s="61"/>
      <c r="AK147" s="61"/>
      <c r="AL147" s="55">
        <v>2120</v>
      </c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55">
        <v>25</v>
      </c>
      <c r="AX147" s="61"/>
      <c r="AY147" s="55">
        <v>25</v>
      </c>
      <c r="AZ147" s="61"/>
      <c r="BA147" s="61"/>
      <c r="BB147" s="61"/>
      <c r="BC147" s="61"/>
      <c r="BD147" s="61"/>
      <c r="BE147" s="61"/>
      <c r="BF147" s="61"/>
      <c r="BG147" s="61"/>
      <c r="BH147" s="61"/>
      <c r="BI147" s="55">
        <v>363310</v>
      </c>
      <c r="BJ147" s="61"/>
      <c r="BK147" s="61"/>
      <c r="BL147" s="61"/>
      <c r="BM147" s="61"/>
      <c r="BN147" s="61"/>
      <c r="BO147" s="61"/>
      <c r="BP147" s="61"/>
      <c r="BQ147" s="61"/>
      <c r="BR147" s="61"/>
      <c r="BS147" s="63">
        <f t="shared" si="23"/>
        <v>40380</v>
      </c>
      <c r="BT147" s="64">
        <f t="shared" si="24"/>
        <v>363310</v>
      </c>
      <c r="BU147" s="64">
        <f t="shared" si="25"/>
        <v>50</v>
      </c>
      <c r="BV147" s="64">
        <f>0</f>
        <v>0</v>
      </c>
      <c r="BW147" s="64">
        <f t="shared" si="27"/>
        <v>403740</v>
      </c>
      <c r="BX147" s="65">
        <f t="shared" si="28"/>
        <v>10.001486104919008</v>
      </c>
      <c r="BY147" s="66">
        <f t="shared" si="26"/>
        <v>340.7088607594937</v>
      </c>
      <c r="BZ147" s="66">
        <f t="shared" si="29"/>
        <v>34.075949367088604</v>
      </c>
    </row>
    <row r="148" spans="1:78" ht="12.75">
      <c r="A148" s="49" t="s">
        <v>78</v>
      </c>
      <c r="B148" s="50" t="s">
        <v>238</v>
      </c>
      <c r="C148" s="50" t="s">
        <v>161</v>
      </c>
      <c r="D148" s="60" t="s">
        <v>431</v>
      </c>
      <c r="E148" s="50" t="s">
        <v>432</v>
      </c>
      <c r="F148" s="55">
        <v>2080</v>
      </c>
      <c r="G148" s="61"/>
      <c r="H148" s="61"/>
      <c r="I148" s="61"/>
      <c r="J148" s="61"/>
      <c r="K148" s="55">
        <v>12520</v>
      </c>
      <c r="L148" s="55">
        <v>20040</v>
      </c>
      <c r="M148" s="61"/>
      <c r="N148" s="55">
        <v>70</v>
      </c>
      <c r="O148" s="61"/>
      <c r="P148" s="55">
        <v>41970</v>
      </c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55">
        <v>34950</v>
      </c>
      <c r="AJ148" s="61"/>
      <c r="AK148" s="55">
        <v>134580</v>
      </c>
      <c r="AL148" s="55">
        <v>3590</v>
      </c>
      <c r="AM148" s="61"/>
      <c r="AN148" s="61"/>
      <c r="AO148" s="61"/>
      <c r="AP148" s="61"/>
      <c r="AQ148" s="61"/>
      <c r="AR148" s="55">
        <v>1690</v>
      </c>
      <c r="AS148" s="61"/>
      <c r="AT148" s="61"/>
      <c r="AU148" s="61"/>
      <c r="AV148" s="61"/>
      <c r="AW148" s="55">
        <v>105</v>
      </c>
      <c r="AX148" s="61"/>
      <c r="AY148" s="55">
        <v>103</v>
      </c>
      <c r="AZ148" s="61"/>
      <c r="BA148" s="61"/>
      <c r="BB148" s="61"/>
      <c r="BC148" s="61"/>
      <c r="BD148" s="61"/>
      <c r="BE148" s="55">
        <v>4940</v>
      </c>
      <c r="BF148" s="61"/>
      <c r="BG148" s="55">
        <v>13010</v>
      </c>
      <c r="BH148" s="61"/>
      <c r="BI148" s="55">
        <v>462760</v>
      </c>
      <c r="BJ148" s="61"/>
      <c r="BK148" s="61"/>
      <c r="BL148" s="61"/>
      <c r="BM148" s="61"/>
      <c r="BN148" s="55">
        <v>29090</v>
      </c>
      <c r="BO148" s="61"/>
      <c r="BP148" s="55">
        <v>29090</v>
      </c>
      <c r="BQ148" s="55"/>
      <c r="BR148" s="55"/>
      <c r="BS148" s="63">
        <f t="shared" si="23"/>
        <v>296450</v>
      </c>
      <c r="BT148" s="64">
        <f t="shared" si="24"/>
        <v>462760</v>
      </c>
      <c r="BU148" s="64">
        <f t="shared" si="25"/>
        <v>208</v>
      </c>
      <c r="BV148" s="64">
        <f>0</f>
        <v>0</v>
      </c>
      <c r="BW148" s="64">
        <f t="shared" si="27"/>
        <v>759418</v>
      </c>
      <c r="BX148" s="65">
        <f t="shared" si="28"/>
        <v>39.03647266722675</v>
      </c>
      <c r="BY148" s="66">
        <f t="shared" si="26"/>
        <v>365.1048076923077</v>
      </c>
      <c r="BZ148" s="66">
        <f t="shared" si="29"/>
        <v>142.52403846153845</v>
      </c>
    </row>
    <row r="149" spans="1:78" ht="12.75">
      <c r="A149" s="49" t="s">
        <v>78</v>
      </c>
      <c r="B149" s="50" t="s">
        <v>238</v>
      </c>
      <c r="C149" s="50" t="s">
        <v>229</v>
      </c>
      <c r="D149" s="60" t="s">
        <v>433</v>
      </c>
      <c r="E149" s="50" t="s">
        <v>434</v>
      </c>
      <c r="F149" s="55">
        <v>895</v>
      </c>
      <c r="G149" s="61"/>
      <c r="H149" s="61"/>
      <c r="I149" s="61"/>
      <c r="J149" s="61"/>
      <c r="K149" s="55">
        <v>4040</v>
      </c>
      <c r="L149" s="55">
        <v>9590</v>
      </c>
      <c r="M149" s="61"/>
      <c r="N149" s="55">
        <v>30</v>
      </c>
      <c r="O149" s="61"/>
      <c r="P149" s="55">
        <v>13040</v>
      </c>
      <c r="Q149" s="61"/>
      <c r="R149" s="61"/>
      <c r="S149" s="61"/>
      <c r="T149" s="61"/>
      <c r="U149" s="61"/>
      <c r="V149" s="61"/>
      <c r="W149" s="61"/>
      <c r="X149" s="55">
        <v>1600</v>
      </c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55">
        <v>8760</v>
      </c>
      <c r="AJ149" s="61"/>
      <c r="AK149" s="55">
        <v>24320</v>
      </c>
      <c r="AL149" s="55">
        <v>3810</v>
      </c>
      <c r="AM149" s="61"/>
      <c r="AN149" s="61"/>
      <c r="AO149" s="61"/>
      <c r="AP149" s="61"/>
      <c r="AQ149" s="55">
        <v>4730</v>
      </c>
      <c r="AR149" s="55">
        <v>300</v>
      </c>
      <c r="AS149" s="61"/>
      <c r="AT149" s="61"/>
      <c r="AU149" s="61"/>
      <c r="AV149" s="61"/>
      <c r="AW149" s="55">
        <v>40</v>
      </c>
      <c r="AX149" s="61"/>
      <c r="AY149" s="55">
        <v>40</v>
      </c>
      <c r="AZ149" s="61"/>
      <c r="BA149" s="55">
        <v>3420</v>
      </c>
      <c r="BB149" s="55">
        <v>6600</v>
      </c>
      <c r="BC149" s="55">
        <v>12580</v>
      </c>
      <c r="BD149" s="61"/>
      <c r="BE149" s="55">
        <v>13130</v>
      </c>
      <c r="BF149" s="61"/>
      <c r="BG149" s="55">
        <v>11320</v>
      </c>
      <c r="BH149" s="61"/>
      <c r="BI149" s="55">
        <v>252600</v>
      </c>
      <c r="BJ149" s="61"/>
      <c r="BK149" s="61"/>
      <c r="BL149" s="61"/>
      <c r="BM149" s="61"/>
      <c r="BN149" s="55">
        <v>20230</v>
      </c>
      <c r="BO149" s="61"/>
      <c r="BP149" s="55">
        <v>20230</v>
      </c>
      <c r="BQ149" s="55"/>
      <c r="BR149" s="55"/>
      <c r="BS149" s="63">
        <f t="shared" si="23"/>
        <v>137500</v>
      </c>
      <c r="BT149" s="64">
        <f t="shared" si="24"/>
        <v>252600</v>
      </c>
      <c r="BU149" s="64">
        <f t="shared" si="25"/>
        <v>80</v>
      </c>
      <c r="BV149" s="64">
        <f>0</f>
        <v>0</v>
      </c>
      <c r="BW149" s="64">
        <f t="shared" si="27"/>
        <v>390180</v>
      </c>
      <c r="BX149" s="65">
        <f t="shared" si="28"/>
        <v>35.240145573837715</v>
      </c>
      <c r="BY149" s="66">
        <f t="shared" si="26"/>
        <v>435.9553072625698</v>
      </c>
      <c r="BZ149" s="66">
        <f t="shared" si="29"/>
        <v>153.6312849162011</v>
      </c>
    </row>
    <row r="150" spans="1:78" ht="12.75">
      <c r="A150" s="49" t="s">
        <v>78</v>
      </c>
      <c r="B150" s="50" t="s">
        <v>238</v>
      </c>
      <c r="C150" s="50" t="s">
        <v>232</v>
      </c>
      <c r="D150" s="60" t="s">
        <v>435</v>
      </c>
      <c r="E150" s="50" t="s">
        <v>436</v>
      </c>
      <c r="F150" s="61">
        <v>1493</v>
      </c>
      <c r="G150" s="61"/>
      <c r="H150" s="61"/>
      <c r="I150" s="61"/>
      <c r="J150" s="61"/>
      <c r="K150" s="61"/>
      <c r="L150" s="55">
        <v>14770</v>
      </c>
      <c r="M150" s="61"/>
      <c r="N150" s="61"/>
      <c r="O150" s="61"/>
      <c r="P150" s="55">
        <v>22420</v>
      </c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55">
        <v>20</v>
      </c>
      <c r="AE150" s="61"/>
      <c r="AF150" s="61"/>
      <c r="AG150" s="61"/>
      <c r="AH150" s="61"/>
      <c r="AI150" s="55">
        <v>22780</v>
      </c>
      <c r="AJ150" s="61"/>
      <c r="AK150" s="61"/>
      <c r="AL150" s="55">
        <v>4300</v>
      </c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55">
        <v>88</v>
      </c>
      <c r="AX150" s="61"/>
      <c r="AY150" s="55">
        <v>70</v>
      </c>
      <c r="AZ150" s="61"/>
      <c r="BA150" s="61"/>
      <c r="BB150" s="61"/>
      <c r="BC150" s="61"/>
      <c r="BD150" s="61"/>
      <c r="BE150" s="61"/>
      <c r="BF150" s="61"/>
      <c r="BG150" s="61"/>
      <c r="BH150" s="61"/>
      <c r="BI150" s="55">
        <v>712345</v>
      </c>
      <c r="BJ150" s="61"/>
      <c r="BK150" s="61"/>
      <c r="BL150" s="61"/>
      <c r="BM150" s="61"/>
      <c r="BN150" s="55">
        <v>53730</v>
      </c>
      <c r="BO150" s="61"/>
      <c r="BP150" s="55">
        <v>53730</v>
      </c>
      <c r="BQ150" s="55"/>
      <c r="BR150" s="55"/>
      <c r="BS150" s="63">
        <f t="shared" si="23"/>
        <v>118020</v>
      </c>
      <c r="BT150" s="64">
        <f t="shared" si="24"/>
        <v>712345</v>
      </c>
      <c r="BU150" s="64">
        <f t="shared" si="25"/>
        <v>158</v>
      </c>
      <c r="BV150" s="64">
        <f>0</f>
        <v>0</v>
      </c>
      <c r="BW150" s="64">
        <f t="shared" si="27"/>
        <v>830523</v>
      </c>
      <c r="BX150" s="65">
        <f t="shared" si="28"/>
        <v>14.210322892924095</v>
      </c>
      <c r="BY150" s="66">
        <f t="shared" si="26"/>
        <v>556.2779638312123</v>
      </c>
      <c r="BZ150" s="66">
        <f t="shared" si="29"/>
        <v>79.0488948425988</v>
      </c>
    </row>
    <row r="151" spans="1:78" ht="12.75">
      <c r="A151" s="49" t="s">
        <v>78</v>
      </c>
      <c r="B151" s="50" t="s">
        <v>238</v>
      </c>
      <c r="C151" s="50" t="s">
        <v>337</v>
      </c>
      <c r="D151" s="60" t="s">
        <v>437</v>
      </c>
      <c r="E151" s="50" t="s">
        <v>438</v>
      </c>
      <c r="F151" s="55">
        <v>1259</v>
      </c>
      <c r="G151" s="55">
        <v>32</v>
      </c>
      <c r="H151" s="61"/>
      <c r="I151" s="61"/>
      <c r="J151" s="61"/>
      <c r="K151" s="55">
        <v>8900</v>
      </c>
      <c r="L151" s="55">
        <v>7080</v>
      </c>
      <c r="M151" s="61"/>
      <c r="N151" s="61"/>
      <c r="O151" s="61"/>
      <c r="P151" s="55">
        <v>19130</v>
      </c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55">
        <v>47</v>
      </c>
      <c r="AE151" s="61"/>
      <c r="AF151" s="61"/>
      <c r="AG151" s="61"/>
      <c r="AH151" s="61"/>
      <c r="AI151" s="55">
        <v>10870</v>
      </c>
      <c r="AJ151" s="61"/>
      <c r="AK151" s="61"/>
      <c r="AL151" s="55">
        <v>2700</v>
      </c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55">
        <v>55</v>
      </c>
      <c r="AX151" s="61"/>
      <c r="AY151" s="55">
        <v>120</v>
      </c>
      <c r="AZ151" s="61"/>
      <c r="BA151" s="61"/>
      <c r="BB151" s="61"/>
      <c r="BC151" s="61"/>
      <c r="BD151" s="61"/>
      <c r="BE151" s="61"/>
      <c r="BF151" s="61"/>
      <c r="BG151" s="61"/>
      <c r="BH151" s="61"/>
      <c r="BI151" s="55">
        <v>487710</v>
      </c>
      <c r="BJ151" s="61"/>
      <c r="BK151" s="61"/>
      <c r="BL151" s="61"/>
      <c r="BM151" s="61"/>
      <c r="BN151" s="55">
        <v>12370</v>
      </c>
      <c r="BO151" s="61"/>
      <c r="BP151" s="55">
        <v>12370</v>
      </c>
      <c r="BQ151" s="55"/>
      <c r="BR151" s="55"/>
      <c r="BS151" s="63">
        <f t="shared" si="23"/>
        <v>61129</v>
      </c>
      <c r="BT151" s="64">
        <f t="shared" si="24"/>
        <v>487710</v>
      </c>
      <c r="BU151" s="64">
        <f t="shared" si="25"/>
        <v>175</v>
      </c>
      <c r="BV151" s="64">
        <f>0</f>
        <v>0</v>
      </c>
      <c r="BW151" s="64">
        <f t="shared" si="27"/>
        <v>549014</v>
      </c>
      <c r="BX151" s="65">
        <f t="shared" si="28"/>
        <v>11.134324443456816</v>
      </c>
      <c r="BY151" s="66">
        <f t="shared" si="26"/>
        <v>436.07148530579826</v>
      </c>
      <c r="BZ151" s="66">
        <f t="shared" si="29"/>
        <v>48.55361397934869</v>
      </c>
    </row>
    <row r="152" spans="1:78" ht="12.75">
      <c r="A152" s="49" t="s">
        <v>78</v>
      </c>
      <c r="B152" s="50" t="s">
        <v>238</v>
      </c>
      <c r="C152" s="50" t="s">
        <v>235</v>
      </c>
      <c r="D152" s="60" t="s">
        <v>439</v>
      </c>
      <c r="E152" s="50" t="s">
        <v>440</v>
      </c>
      <c r="F152" s="61">
        <v>314</v>
      </c>
      <c r="G152" s="61"/>
      <c r="H152" s="61"/>
      <c r="I152" s="61"/>
      <c r="J152" s="61"/>
      <c r="K152" s="61"/>
      <c r="L152" s="55">
        <v>7930</v>
      </c>
      <c r="M152" s="61"/>
      <c r="N152" s="61"/>
      <c r="O152" s="61"/>
      <c r="P152" s="55">
        <v>7550</v>
      </c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55">
        <v>10280</v>
      </c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55">
        <v>11</v>
      </c>
      <c r="AX152" s="61"/>
      <c r="AY152" s="55">
        <v>16</v>
      </c>
      <c r="AZ152" s="61"/>
      <c r="BA152" s="61"/>
      <c r="BB152" s="61"/>
      <c r="BC152" s="61"/>
      <c r="BD152" s="61"/>
      <c r="BE152" s="61"/>
      <c r="BF152" s="61"/>
      <c r="BG152" s="61"/>
      <c r="BH152" s="61"/>
      <c r="BI152" s="55">
        <v>73750</v>
      </c>
      <c r="BJ152" s="61"/>
      <c r="BK152" s="61"/>
      <c r="BL152" s="61"/>
      <c r="BM152" s="61"/>
      <c r="BN152" s="61"/>
      <c r="BO152" s="61"/>
      <c r="BP152" s="61"/>
      <c r="BQ152" s="61"/>
      <c r="BR152" s="61"/>
      <c r="BS152" s="63">
        <f t="shared" si="23"/>
        <v>25760</v>
      </c>
      <c r="BT152" s="64">
        <f t="shared" si="24"/>
        <v>73750</v>
      </c>
      <c r="BU152" s="64">
        <f t="shared" si="25"/>
        <v>27</v>
      </c>
      <c r="BV152" s="64">
        <f>0</f>
        <v>0</v>
      </c>
      <c r="BW152" s="64">
        <f t="shared" si="27"/>
        <v>99537</v>
      </c>
      <c r="BX152" s="65">
        <f t="shared" si="28"/>
        <v>25.87982358319017</v>
      </c>
      <c r="BY152" s="66">
        <f t="shared" si="26"/>
        <v>316.9968152866242</v>
      </c>
      <c r="BZ152" s="66">
        <f t="shared" si="29"/>
        <v>82.03821656050955</v>
      </c>
    </row>
    <row r="153" spans="1:78" ht="12.75">
      <c r="A153" s="49" t="s">
        <v>78</v>
      </c>
      <c r="B153" s="50" t="s">
        <v>238</v>
      </c>
      <c r="C153" s="50" t="s">
        <v>79</v>
      </c>
      <c r="D153" s="60" t="s">
        <v>441</v>
      </c>
      <c r="E153" s="50" t="s">
        <v>442</v>
      </c>
      <c r="F153" s="55">
        <v>6574</v>
      </c>
      <c r="G153" s="55">
        <v>40</v>
      </c>
      <c r="H153" s="61"/>
      <c r="I153" s="61"/>
      <c r="J153" s="61"/>
      <c r="K153" s="55">
        <v>37470</v>
      </c>
      <c r="L153" s="55">
        <v>74030</v>
      </c>
      <c r="M153" s="61"/>
      <c r="N153" s="61"/>
      <c r="O153" s="61"/>
      <c r="P153" s="55">
        <v>116080</v>
      </c>
      <c r="Q153" s="61"/>
      <c r="R153" s="61"/>
      <c r="S153" s="55">
        <v>3080</v>
      </c>
      <c r="T153" s="61"/>
      <c r="U153" s="61"/>
      <c r="V153" s="61"/>
      <c r="W153" s="61"/>
      <c r="X153" s="55">
        <v>2170</v>
      </c>
      <c r="Y153" s="61"/>
      <c r="Z153" s="61"/>
      <c r="AA153" s="61"/>
      <c r="AB153" s="61"/>
      <c r="AC153" s="61"/>
      <c r="AD153" s="61"/>
      <c r="AE153" s="61"/>
      <c r="AF153" s="61"/>
      <c r="AG153" s="61"/>
      <c r="AH153" s="55">
        <v>55</v>
      </c>
      <c r="AI153" s="55">
        <v>202630</v>
      </c>
      <c r="AJ153" s="61"/>
      <c r="AK153" s="55">
        <v>183850</v>
      </c>
      <c r="AL153" s="55">
        <v>10800</v>
      </c>
      <c r="AM153" s="61"/>
      <c r="AN153" s="61"/>
      <c r="AO153" s="61"/>
      <c r="AP153" s="55">
        <v>282</v>
      </c>
      <c r="AQ153" s="55">
        <v>11020</v>
      </c>
      <c r="AR153" s="55">
        <v>835</v>
      </c>
      <c r="AS153" s="61"/>
      <c r="AT153" s="61"/>
      <c r="AU153" s="61"/>
      <c r="AV153" s="61"/>
      <c r="AW153" s="61"/>
      <c r="AX153" s="55">
        <v>106</v>
      </c>
      <c r="AY153" s="61"/>
      <c r="AZ153" s="61"/>
      <c r="BA153" s="55">
        <v>12325</v>
      </c>
      <c r="BB153" s="55">
        <v>9375</v>
      </c>
      <c r="BC153" s="55">
        <v>3030</v>
      </c>
      <c r="BD153" s="61"/>
      <c r="BE153" s="55">
        <v>6950</v>
      </c>
      <c r="BF153" s="55">
        <v>10260</v>
      </c>
      <c r="BG153" s="55">
        <v>82570</v>
      </c>
      <c r="BH153" s="61"/>
      <c r="BI153" s="55">
        <v>1979950</v>
      </c>
      <c r="BJ153" s="61"/>
      <c r="BK153" s="55">
        <v>87570</v>
      </c>
      <c r="BL153" s="61"/>
      <c r="BM153" s="61"/>
      <c r="BN153" s="55">
        <v>162260</v>
      </c>
      <c r="BO153" s="61"/>
      <c r="BP153" s="55">
        <v>162260</v>
      </c>
      <c r="BQ153" s="55"/>
      <c r="BR153" s="55"/>
      <c r="BS153" s="63">
        <f t="shared" si="23"/>
        <v>929057</v>
      </c>
      <c r="BT153" s="64">
        <f t="shared" si="24"/>
        <v>1979950</v>
      </c>
      <c r="BU153" s="64">
        <f t="shared" si="25"/>
        <v>106</v>
      </c>
      <c r="BV153" s="64">
        <f>0</f>
        <v>0</v>
      </c>
      <c r="BW153" s="64">
        <f t="shared" si="27"/>
        <v>2909113</v>
      </c>
      <c r="BX153" s="65">
        <f t="shared" si="28"/>
        <v>31.936091860302433</v>
      </c>
      <c r="BY153" s="66">
        <f t="shared" si="26"/>
        <v>442.5179494980225</v>
      </c>
      <c r="BZ153" s="66">
        <f t="shared" si="29"/>
        <v>141.32293885001522</v>
      </c>
    </row>
    <row r="154" spans="1:78" ht="12.75">
      <c r="A154" s="49" t="s">
        <v>78</v>
      </c>
      <c r="B154" s="50" t="s">
        <v>238</v>
      </c>
      <c r="C154" s="50" t="s">
        <v>262</v>
      </c>
      <c r="D154" s="60" t="s">
        <v>443</v>
      </c>
      <c r="E154" s="50" t="s">
        <v>444</v>
      </c>
      <c r="F154" s="55">
        <v>12155</v>
      </c>
      <c r="G154" s="61"/>
      <c r="H154" s="61"/>
      <c r="I154" s="61"/>
      <c r="J154" s="61"/>
      <c r="K154" s="55">
        <v>337690</v>
      </c>
      <c r="L154" s="55">
        <v>314290</v>
      </c>
      <c r="M154" s="61"/>
      <c r="N154" s="55">
        <v>1320</v>
      </c>
      <c r="O154" s="61"/>
      <c r="P154" s="55">
        <v>551020</v>
      </c>
      <c r="Q154" s="61"/>
      <c r="R154" s="61"/>
      <c r="S154" s="55">
        <v>1610</v>
      </c>
      <c r="T154" s="61"/>
      <c r="U154" s="61"/>
      <c r="V154" s="61"/>
      <c r="W154" s="61"/>
      <c r="X154" s="55">
        <v>1500</v>
      </c>
      <c r="Y154" s="61"/>
      <c r="Z154" s="61"/>
      <c r="AA154" s="61"/>
      <c r="AB154" s="61"/>
      <c r="AC154" s="61"/>
      <c r="AD154" s="55">
        <v>15</v>
      </c>
      <c r="AE154" s="61"/>
      <c r="AF154" s="61"/>
      <c r="AG154" s="61"/>
      <c r="AH154" s="61"/>
      <c r="AI154" s="55">
        <v>458430</v>
      </c>
      <c r="AJ154" s="61"/>
      <c r="AK154" s="55">
        <v>1831150</v>
      </c>
      <c r="AL154" s="55">
        <v>21600</v>
      </c>
      <c r="AM154" s="61"/>
      <c r="AN154" s="61"/>
      <c r="AO154" s="61"/>
      <c r="AP154" s="55">
        <v>208</v>
      </c>
      <c r="AQ154" s="55">
        <v>18000</v>
      </c>
      <c r="AR154" s="55">
        <v>4640</v>
      </c>
      <c r="AS154" s="61"/>
      <c r="AT154" s="61"/>
      <c r="AU154" s="61"/>
      <c r="AV154" s="61"/>
      <c r="AW154" s="55">
        <v>666</v>
      </c>
      <c r="AX154" s="61"/>
      <c r="AY154" s="55">
        <v>3727</v>
      </c>
      <c r="AZ154" s="61"/>
      <c r="BA154" s="55">
        <v>14570</v>
      </c>
      <c r="BB154" s="55">
        <v>22610</v>
      </c>
      <c r="BC154" s="55">
        <v>175730</v>
      </c>
      <c r="BD154" s="61"/>
      <c r="BE154" s="55">
        <v>78410</v>
      </c>
      <c r="BF154" s="61"/>
      <c r="BG154" s="55">
        <v>419610</v>
      </c>
      <c r="BH154" s="61"/>
      <c r="BI154" s="55">
        <v>3372570</v>
      </c>
      <c r="BJ154" s="61"/>
      <c r="BK154" s="55">
        <v>493840</v>
      </c>
      <c r="BL154" s="61"/>
      <c r="BM154" s="61"/>
      <c r="BN154" s="55">
        <v>165710</v>
      </c>
      <c r="BO154" s="61"/>
      <c r="BP154" s="55">
        <v>165710</v>
      </c>
      <c r="BQ154" s="55"/>
      <c r="BR154" s="55"/>
      <c r="BS154" s="63">
        <f t="shared" si="23"/>
        <v>4418113</v>
      </c>
      <c r="BT154" s="64">
        <f t="shared" si="24"/>
        <v>3372570</v>
      </c>
      <c r="BU154" s="64">
        <f t="shared" si="25"/>
        <v>4393</v>
      </c>
      <c r="BV154" s="64">
        <f>0</f>
        <v>0</v>
      </c>
      <c r="BW154" s="64">
        <f t="shared" si="27"/>
        <v>7795076</v>
      </c>
      <c r="BX154" s="65">
        <f t="shared" si="28"/>
        <v>56.67825432362687</v>
      </c>
      <c r="BY154" s="66">
        <f t="shared" si="26"/>
        <v>641.3061291649527</v>
      </c>
      <c r="BZ154" s="66">
        <f t="shared" si="29"/>
        <v>363.4811188811189</v>
      </c>
    </row>
    <row r="155" spans="1:78" ht="12.75">
      <c r="A155" s="49" t="s">
        <v>78</v>
      </c>
      <c r="B155" s="50" t="s">
        <v>238</v>
      </c>
      <c r="C155" s="50" t="s">
        <v>238</v>
      </c>
      <c r="D155" s="60" t="s">
        <v>445</v>
      </c>
      <c r="E155" s="50" t="s">
        <v>446</v>
      </c>
      <c r="F155" s="55">
        <v>16074</v>
      </c>
      <c r="G155" s="61"/>
      <c r="H155" s="61"/>
      <c r="I155" s="61"/>
      <c r="J155" s="61"/>
      <c r="K155" s="55">
        <v>559070</v>
      </c>
      <c r="L155" s="55">
        <v>275600</v>
      </c>
      <c r="M155" s="61"/>
      <c r="N155" s="55">
        <v>7180</v>
      </c>
      <c r="O155" s="61"/>
      <c r="P155" s="55">
        <v>620730</v>
      </c>
      <c r="Q155" s="61"/>
      <c r="R155" s="61"/>
      <c r="S155" s="55">
        <v>56370</v>
      </c>
      <c r="T155" s="61"/>
      <c r="U155" s="61"/>
      <c r="V155" s="61"/>
      <c r="W155" s="55">
        <v>281</v>
      </c>
      <c r="X155" s="55">
        <v>3700</v>
      </c>
      <c r="Y155" s="61"/>
      <c r="Z155" s="61"/>
      <c r="AA155" s="61"/>
      <c r="AB155" s="61"/>
      <c r="AC155" s="61"/>
      <c r="AD155" s="55">
        <v>5</v>
      </c>
      <c r="AE155" s="61"/>
      <c r="AF155" s="61"/>
      <c r="AG155" s="61"/>
      <c r="AH155" s="61"/>
      <c r="AI155" s="55">
        <v>680570</v>
      </c>
      <c r="AJ155" s="61"/>
      <c r="AK155" s="55">
        <v>2211820</v>
      </c>
      <c r="AL155" s="55">
        <v>21520</v>
      </c>
      <c r="AM155" s="61"/>
      <c r="AN155" s="61"/>
      <c r="AO155" s="61"/>
      <c r="AP155" s="61"/>
      <c r="AQ155" s="55">
        <v>16740</v>
      </c>
      <c r="AR155" s="55">
        <v>9180</v>
      </c>
      <c r="AS155" s="61"/>
      <c r="AT155" s="61"/>
      <c r="AU155" s="61"/>
      <c r="AV155" s="61"/>
      <c r="AW155" s="55">
        <v>993</v>
      </c>
      <c r="AX155" s="61"/>
      <c r="AY155" s="55">
        <v>4894</v>
      </c>
      <c r="AZ155" s="61"/>
      <c r="BA155" s="55">
        <v>36260</v>
      </c>
      <c r="BB155" s="61"/>
      <c r="BC155" s="55">
        <v>214550</v>
      </c>
      <c r="BD155" s="61"/>
      <c r="BE155" s="55">
        <v>163990</v>
      </c>
      <c r="BF155" s="61"/>
      <c r="BG155" s="55">
        <v>1092930</v>
      </c>
      <c r="BH155" s="61"/>
      <c r="BI155" s="55">
        <v>2481840</v>
      </c>
      <c r="BJ155" s="61"/>
      <c r="BK155" s="55">
        <v>130360</v>
      </c>
      <c r="BL155" s="61"/>
      <c r="BM155" s="61"/>
      <c r="BN155" s="55">
        <v>348450</v>
      </c>
      <c r="BO155" s="61"/>
      <c r="BP155" s="55">
        <v>348450</v>
      </c>
      <c r="BQ155" s="55"/>
      <c r="BR155" s="55"/>
      <c r="BS155" s="63">
        <f t="shared" si="23"/>
        <v>6318946</v>
      </c>
      <c r="BT155" s="64">
        <f t="shared" si="24"/>
        <v>2481840</v>
      </c>
      <c r="BU155" s="64">
        <f t="shared" si="25"/>
        <v>5887</v>
      </c>
      <c r="BV155" s="64">
        <f>0</f>
        <v>0</v>
      </c>
      <c r="BW155" s="64">
        <f t="shared" si="27"/>
        <v>8806673</v>
      </c>
      <c r="BX155" s="65">
        <f t="shared" si="28"/>
        <v>71.75179548508274</v>
      </c>
      <c r="BY155" s="66">
        <f t="shared" si="26"/>
        <v>547.8831031479408</v>
      </c>
      <c r="BZ155" s="66">
        <f t="shared" si="29"/>
        <v>393.11596366803536</v>
      </c>
    </row>
    <row r="156" spans="1:78" ht="12.75">
      <c r="A156" s="49" t="s">
        <v>78</v>
      </c>
      <c r="B156" s="50" t="s">
        <v>238</v>
      </c>
      <c r="C156" s="50" t="s">
        <v>166</v>
      </c>
      <c r="D156" s="60" t="s">
        <v>447</v>
      </c>
      <c r="E156" s="50" t="s">
        <v>448</v>
      </c>
      <c r="F156" s="55">
        <v>21728</v>
      </c>
      <c r="G156" s="61"/>
      <c r="H156" s="61"/>
      <c r="I156" s="61"/>
      <c r="J156" s="61"/>
      <c r="K156" s="55">
        <v>805460</v>
      </c>
      <c r="L156" s="55">
        <v>543530</v>
      </c>
      <c r="M156" s="61"/>
      <c r="N156" s="55">
        <v>2160</v>
      </c>
      <c r="O156" s="61"/>
      <c r="P156" s="55">
        <v>716070</v>
      </c>
      <c r="Q156" s="61"/>
      <c r="R156" s="61"/>
      <c r="S156" s="55">
        <v>23620</v>
      </c>
      <c r="T156" s="61"/>
      <c r="U156" s="61"/>
      <c r="V156" s="61"/>
      <c r="W156" s="55">
        <v>1686</v>
      </c>
      <c r="X156" s="55">
        <v>6520</v>
      </c>
      <c r="Y156" s="61"/>
      <c r="Z156" s="61"/>
      <c r="AA156" s="61"/>
      <c r="AB156" s="61"/>
      <c r="AC156" s="61"/>
      <c r="AD156" s="55">
        <v>620</v>
      </c>
      <c r="AE156" s="55">
        <v>6140</v>
      </c>
      <c r="AF156" s="61"/>
      <c r="AG156" s="55">
        <v>127270</v>
      </c>
      <c r="AH156" s="61"/>
      <c r="AI156" s="55">
        <v>791510</v>
      </c>
      <c r="AJ156" s="61"/>
      <c r="AK156" s="55">
        <v>2665720</v>
      </c>
      <c r="AL156" s="55">
        <v>22520</v>
      </c>
      <c r="AM156" s="61"/>
      <c r="AN156" s="61"/>
      <c r="AO156" s="61"/>
      <c r="AP156" s="55">
        <v>908</v>
      </c>
      <c r="AQ156" s="55">
        <v>29660</v>
      </c>
      <c r="AR156" s="55">
        <v>6525</v>
      </c>
      <c r="AS156" s="61"/>
      <c r="AT156" s="61"/>
      <c r="AU156" s="61"/>
      <c r="AV156" s="61"/>
      <c r="AW156" s="55">
        <v>1622</v>
      </c>
      <c r="AX156" s="61"/>
      <c r="AY156" s="55">
        <v>8743</v>
      </c>
      <c r="AZ156" s="61"/>
      <c r="BA156" s="55">
        <v>21440</v>
      </c>
      <c r="BB156" s="55">
        <v>67160</v>
      </c>
      <c r="BC156" s="55">
        <v>266510</v>
      </c>
      <c r="BD156" s="61"/>
      <c r="BE156" s="55">
        <v>167460</v>
      </c>
      <c r="BF156" s="61"/>
      <c r="BG156" s="55">
        <v>617370</v>
      </c>
      <c r="BH156" s="61"/>
      <c r="BI156" s="55">
        <v>2287350</v>
      </c>
      <c r="BJ156" s="61"/>
      <c r="BK156" s="55">
        <v>294920</v>
      </c>
      <c r="BL156" s="61"/>
      <c r="BM156" s="61"/>
      <c r="BN156" s="55">
        <v>217960</v>
      </c>
      <c r="BO156" s="61"/>
      <c r="BP156" s="55">
        <v>217960</v>
      </c>
      <c r="BQ156" s="55"/>
      <c r="BR156" s="55"/>
      <c r="BS156" s="63">
        <f t="shared" si="23"/>
        <v>7107819</v>
      </c>
      <c r="BT156" s="64">
        <f t="shared" si="24"/>
        <v>2287350</v>
      </c>
      <c r="BU156" s="64">
        <f t="shared" si="25"/>
        <v>10365</v>
      </c>
      <c r="BV156" s="64">
        <f>0</f>
        <v>0</v>
      </c>
      <c r="BW156" s="64">
        <f t="shared" si="27"/>
        <v>9405534</v>
      </c>
      <c r="BX156" s="65">
        <f t="shared" si="28"/>
        <v>75.57060556051363</v>
      </c>
      <c r="BY156" s="66">
        <f t="shared" si="26"/>
        <v>432.8761966126657</v>
      </c>
      <c r="BZ156" s="66">
        <f t="shared" si="29"/>
        <v>327.127163107511</v>
      </c>
    </row>
    <row r="157" spans="1:78" ht="12.75">
      <c r="A157" s="49" t="s">
        <v>78</v>
      </c>
      <c r="B157" s="50" t="s">
        <v>238</v>
      </c>
      <c r="C157" s="50" t="s">
        <v>169</v>
      </c>
      <c r="D157" s="60" t="s">
        <v>449</v>
      </c>
      <c r="E157" s="50" t="s">
        <v>450</v>
      </c>
      <c r="F157" s="55">
        <v>866</v>
      </c>
      <c r="G157" s="61"/>
      <c r="H157" s="61"/>
      <c r="I157" s="61"/>
      <c r="J157" s="61"/>
      <c r="K157" s="55">
        <v>20350</v>
      </c>
      <c r="L157" s="55">
        <v>9590</v>
      </c>
      <c r="M157" s="61"/>
      <c r="N157" s="55">
        <v>440</v>
      </c>
      <c r="O157" s="61"/>
      <c r="P157" s="55">
        <v>31850</v>
      </c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55">
        <v>36450</v>
      </c>
      <c r="AJ157" s="61"/>
      <c r="AK157" s="55">
        <v>112580</v>
      </c>
      <c r="AL157" s="55">
        <v>2070</v>
      </c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55">
        <v>50</v>
      </c>
      <c r="AX157" s="61"/>
      <c r="AY157" s="55">
        <v>90</v>
      </c>
      <c r="AZ157" s="61"/>
      <c r="BA157" s="61"/>
      <c r="BB157" s="61"/>
      <c r="BC157" s="61"/>
      <c r="BD157" s="61"/>
      <c r="BE157" s="55">
        <v>1890</v>
      </c>
      <c r="BF157" s="61"/>
      <c r="BG157" s="61"/>
      <c r="BH157" s="61"/>
      <c r="BI157" s="55">
        <v>80790</v>
      </c>
      <c r="BJ157" s="61"/>
      <c r="BK157" s="61"/>
      <c r="BL157" s="61"/>
      <c r="BM157" s="61"/>
      <c r="BN157" s="61"/>
      <c r="BO157" s="61"/>
      <c r="BP157" s="61"/>
      <c r="BQ157" s="61"/>
      <c r="BR157" s="61"/>
      <c r="BS157" s="63">
        <f t="shared" si="23"/>
        <v>215220</v>
      </c>
      <c r="BT157" s="64">
        <f t="shared" si="24"/>
        <v>80790</v>
      </c>
      <c r="BU157" s="64">
        <f t="shared" si="25"/>
        <v>140</v>
      </c>
      <c r="BV157" s="64">
        <f>0</f>
        <v>0</v>
      </c>
      <c r="BW157" s="64">
        <f t="shared" si="27"/>
        <v>296150</v>
      </c>
      <c r="BX157" s="65">
        <f t="shared" si="28"/>
        <v>72.67263211210535</v>
      </c>
      <c r="BY157" s="66">
        <f t="shared" si="26"/>
        <v>341.97459584295615</v>
      </c>
      <c r="BZ157" s="66">
        <f t="shared" si="29"/>
        <v>248.52193995381063</v>
      </c>
    </row>
    <row r="158" spans="1:78" ht="12.75">
      <c r="A158" s="49" t="s">
        <v>78</v>
      </c>
      <c r="B158" s="50" t="s">
        <v>238</v>
      </c>
      <c r="C158" s="50" t="s">
        <v>241</v>
      </c>
      <c r="D158" s="60" t="s">
        <v>451</v>
      </c>
      <c r="E158" s="50" t="s">
        <v>452</v>
      </c>
      <c r="F158" s="55">
        <v>3784</v>
      </c>
      <c r="G158" s="61"/>
      <c r="H158" s="61"/>
      <c r="I158" s="61"/>
      <c r="J158" s="61"/>
      <c r="K158" s="55">
        <v>70200</v>
      </c>
      <c r="L158" s="55">
        <v>34510</v>
      </c>
      <c r="M158" s="61"/>
      <c r="N158" s="55">
        <v>1380</v>
      </c>
      <c r="O158" s="61"/>
      <c r="P158" s="55">
        <v>111690</v>
      </c>
      <c r="Q158" s="61"/>
      <c r="R158" s="61"/>
      <c r="S158" s="55">
        <v>16910</v>
      </c>
      <c r="T158" s="61"/>
      <c r="U158" s="61"/>
      <c r="V158" s="61"/>
      <c r="W158" s="55">
        <v>84</v>
      </c>
      <c r="X158" s="61"/>
      <c r="Y158" s="61"/>
      <c r="Z158" s="61"/>
      <c r="AA158" s="61"/>
      <c r="AB158" s="61"/>
      <c r="AC158" s="61"/>
      <c r="AD158" s="55">
        <v>40</v>
      </c>
      <c r="AE158" s="61"/>
      <c r="AF158" s="61"/>
      <c r="AG158" s="61"/>
      <c r="AH158" s="61"/>
      <c r="AI158" s="55">
        <v>116650</v>
      </c>
      <c r="AJ158" s="61"/>
      <c r="AK158" s="55">
        <v>334710</v>
      </c>
      <c r="AL158" s="55">
        <v>5880</v>
      </c>
      <c r="AM158" s="61"/>
      <c r="AN158" s="61"/>
      <c r="AO158" s="61"/>
      <c r="AP158" s="61"/>
      <c r="AQ158" s="61"/>
      <c r="AR158" s="55">
        <v>50</v>
      </c>
      <c r="AS158" s="61"/>
      <c r="AT158" s="61"/>
      <c r="AU158" s="61"/>
      <c r="AV158" s="61"/>
      <c r="AW158" s="55">
        <v>86</v>
      </c>
      <c r="AX158" s="61"/>
      <c r="AY158" s="55">
        <v>1080</v>
      </c>
      <c r="AZ158" s="61"/>
      <c r="BA158" s="61"/>
      <c r="BB158" s="61"/>
      <c r="BC158" s="55">
        <v>7120</v>
      </c>
      <c r="BD158" s="61"/>
      <c r="BE158" s="55">
        <v>27300</v>
      </c>
      <c r="BF158" s="61"/>
      <c r="BG158" s="55">
        <v>80320</v>
      </c>
      <c r="BH158" s="61"/>
      <c r="BI158" s="55">
        <v>421780</v>
      </c>
      <c r="BJ158" s="61"/>
      <c r="BK158" s="55">
        <v>6000</v>
      </c>
      <c r="BL158" s="61"/>
      <c r="BM158" s="61"/>
      <c r="BN158" s="55">
        <v>87200</v>
      </c>
      <c r="BO158" s="61"/>
      <c r="BP158" s="55">
        <v>87200</v>
      </c>
      <c r="BQ158" s="55"/>
      <c r="BR158" s="55"/>
      <c r="BS158" s="63">
        <f t="shared" si="23"/>
        <v>894044</v>
      </c>
      <c r="BT158" s="64">
        <f t="shared" si="24"/>
        <v>421780</v>
      </c>
      <c r="BU158" s="64">
        <f t="shared" si="25"/>
        <v>1166</v>
      </c>
      <c r="BV158" s="64">
        <f>0</f>
        <v>0</v>
      </c>
      <c r="BW158" s="64">
        <f t="shared" si="27"/>
        <v>1316990</v>
      </c>
      <c r="BX158" s="65">
        <f t="shared" si="28"/>
        <v>67.88540535615304</v>
      </c>
      <c r="BY158" s="66">
        <f t="shared" si="26"/>
        <v>348.04175475687106</v>
      </c>
      <c r="BZ158" s="66">
        <f t="shared" si="29"/>
        <v>236.26955602536998</v>
      </c>
    </row>
    <row r="159" spans="1:78" ht="12.75">
      <c r="A159" s="49" t="s">
        <v>78</v>
      </c>
      <c r="B159" s="50" t="s">
        <v>238</v>
      </c>
      <c r="C159" s="50" t="s">
        <v>172</v>
      </c>
      <c r="D159" s="60" t="s">
        <v>453</v>
      </c>
      <c r="E159" s="50" t="s">
        <v>454</v>
      </c>
      <c r="F159" s="55">
        <v>13259</v>
      </c>
      <c r="G159" s="61"/>
      <c r="H159" s="61"/>
      <c r="I159" s="61"/>
      <c r="J159" s="61"/>
      <c r="K159" s="55">
        <v>437640</v>
      </c>
      <c r="L159" s="55">
        <v>315540</v>
      </c>
      <c r="M159" s="61"/>
      <c r="N159" s="55">
        <v>23760</v>
      </c>
      <c r="O159" s="61"/>
      <c r="P159" s="55">
        <v>411810</v>
      </c>
      <c r="Q159" s="61"/>
      <c r="R159" s="61"/>
      <c r="S159" s="55">
        <v>10530</v>
      </c>
      <c r="T159" s="61"/>
      <c r="U159" s="61"/>
      <c r="V159" s="61"/>
      <c r="W159" s="55">
        <v>684</v>
      </c>
      <c r="X159" s="55">
        <v>4500</v>
      </c>
      <c r="Y159" s="61"/>
      <c r="Z159" s="61"/>
      <c r="AA159" s="61"/>
      <c r="AB159" s="61"/>
      <c r="AC159" s="61"/>
      <c r="AD159" s="55">
        <v>300</v>
      </c>
      <c r="AE159" s="61"/>
      <c r="AF159" s="61"/>
      <c r="AG159" s="61"/>
      <c r="AH159" s="61"/>
      <c r="AI159" s="55">
        <v>447360</v>
      </c>
      <c r="AJ159" s="61"/>
      <c r="AK159" s="55">
        <v>1687370</v>
      </c>
      <c r="AL159" s="55">
        <v>21600</v>
      </c>
      <c r="AM159" s="61"/>
      <c r="AN159" s="61"/>
      <c r="AO159" s="61"/>
      <c r="AP159" s="55">
        <v>618</v>
      </c>
      <c r="AQ159" s="55">
        <v>16342</v>
      </c>
      <c r="AR159" s="55">
        <v>8975</v>
      </c>
      <c r="AS159" s="61"/>
      <c r="AT159" s="61"/>
      <c r="AU159" s="61"/>
      <c r="AV159" s="61"/>
      <c r="AW159" s="55">
        <v>851</v>
      </c>
      <c r="AX159" s="61"/>
      <c r="AY159" s="55">
        <v>4672</v>
      </c>
      <c r="AZ159" s="61"/>
      <c r="BA159" s="55">
        <v>17020</v>
      </c>
      <c r="BB159" s="55">
        <v>35250</v>
      </c>
      <c r="BC159" s="55">
        <v>228690</v>
      </c>
      <c r="BD159" s="61"/>
      <c r="BE159" s="55">
        <v>65240</v>
      </c>
      <c r="BF159" s="61"/>
      <c r="BG159" s="55">
        <v>298820</v>
      </c>
      <c r="BH159" s="61"/>
      <c r="BI159" s="55">
        <v>1847870</v>
      </c>
      <c r="BJ159" s="61"/>
      <c r="BK159" s="55">
        <v>205070</v>
      </c>
      <c r="BL159" s="61"/>
      <c r="BM159" s="61"/>
      <c r="BN159" s="55">
        <v>132610</v>
      </c>
      <c r="BO159" s="61"/>
      <c r="BP159" s="55">
        <v>132610</v>
      </c>
      <c r="BQ159" s="55"/>
      <c r="BR159" s="55"/>
      <c r="BS159" s="63">
        <f t="shared" si="23"/>
        <v>4164659</v>
      </c>
      <c r="BT159" s="64">
        <f t="shared" si="24"/>
        <v>1847870</v>
      </c>
      <c r="BU159" s="64">
        <f t="shared" si="25"/>
        <v>5523</v>
      </c>
      <c r="BV159" s="64">
        <f>0</f>
        <v>0</v>
      </c>
      <c r="BW159" s="64">
        <f t="shared" si="27"/>
        <v>6018052</v>
      </c>
      <c r="BX159" s="65">
        <f t="shared" si="28"/>
        <v>69.20277525019723</v>
      </c>
      <c r="BY159" s="66">
        <f t="shared" si="26"/>
        <v>453.8843050003771</v>
      </c>
      <c r="BZ159" s="66">
        <f t="shared" si="29"/>
        <v>314.10053548533074</v>
      </c>
    </row>
    <row r="160" spans="1:78" ht="12.75">
      <c r="A160" s="49" t="s">
        <v>78</v>
      </c>
      <c r="B160" s="50" t="s">
        <v>238</v>
      </c>
      <c r="C160" s="50" t="s">
        <v>175</v>
      </c>
      <c r="D160" s="60" t="s">
        <v>455</v>
      </c>
      <c r="E160" s="50" t="s">
        <v>456</v>
      </c>
      <c r="F160" s="61">
        <v>1531</v>
      </c>
      <c r="G160" s="61"/>
      <c r="H160" s="61"/>
      <c r="I160" s="61"/>
      <c r="J160" s="61"/>
      <c r="K160" s="61"/>
      <c r="L160" s="55">
        <v>7460</v>
      </c>
      <c r="M160" s="61"/>
      <c r="N160" s="61"/>
      <c r="O160" s="61"/>
      <c r="P160" s="55">
        <v>36570</v>
      </c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55">
        <v>15</v>
      </c>
      <c r="AE160" s="61"/>
      <c r="AF160" s="61"/>
      <c r="AG160" s="61"/>
      <c r="AH160" s="61"/>
      <c r="AI160" s="55">
        <v>28990</v>
      </c>
      <c r="AJ160" s="61"/>
      <c r="AK160" s="61"/>
      <c r="AL160" s="55">
        <v>3830</v>
      </c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55">
        <v>60</v>
      </c>
      <c r="AX160" s="61"/>
      <c r="AY160" s="55">
        <v>100</v>
      </c>
      <c r="AZ160" s="61"/>
      <c r="BA160" s="61"/>
      <c r="BB160" s="61"/>
      <c r="BC160" s="61"/>
      <c r="BD160" s="61"/>
      <c r="BE160" s="61"/>
      <c r="BF160" s="61"/>
      <c r="BG160" s="61"/>
      <c r="BH160" s="61"/>
      <c r="BI160" s="55">
        <v>585970</v>
      </c>
      <c r="BJ160" s="61"/>
      <c r="BK160" s="61"/>
      <c r="BL160" s="61"/>
      <c r="BM160" s="61"/>
      <c r="BN160" s="55">
        <v>7720</v>
      </c>
      <c r="BO160" s="61"/>
      <c r="BP160" s="55">
        <v>7720</v>
      </c>
      <c r="BQ160" s="55"/>
      <c r="BR160" s="55"/>
      <c r="BS160" s="63">
        <f t="shared" si="23"/>
        <v>84585</v>
      </c>
      <c r="BT160" s="64">
        <f t="shared" si="24"/>
        <v>585970</v>
      </c>
      <c r="BU160" s="64">
        <f t="shared" si="25"/>
        <v>160</v>
      </c>
      <c r="BV160" s="64">
        <f>0</f>
        <v>0</v>
      </c>
      <c r="BW160" s="64">
        <f t="shared" si="27"/>
        <v>670715</v>
      </c>
      <c r="BX160" s="65">
        <f t="shared" si="28"/>
        <v>12.61116867820162</v>
      </c>
      <c r="BY160" s="66">
        <f t="shared" si="26"/>
        <v>438.08948399738733</v>
      </c>
      <c r="BZ160" s="66">
        <f t="shared" si="29"/>
        <v>55.248203788373615</v>
      </c>
    </row>
    <row r="161" spans="1:78" ht="12.75">
      <c r="A161" s="49" t="s">
        <v>78</v>
      </c>
      <c r="B161" s="50" t="s">
        <v>238</v>
      </c>
      <c r="C161" s="50" t="s">
        <v>178</v>
      </c>
      <c r="D161" s="60" t="s">
        <v>457</v>
      </c>
      <c r="E161" s="50" t="s">
        <v>458</v>
      </c>
      <c r="F161" s="55">
        <v>3448</v>
      </c>
      <c r="G161" s="61"/>
      <c r="H161" s="61"/>
      <c r="I161" s="61"/>
      <c r="J161" s="61"/>
      <c r="K161" s="55">
        <v>42020</v>
      </c>
      <c r="L161" s="55">
        <v>41730</v>
      </c>
      <c r="M161" s="61"/>
      <c r="N161" s="55">
        <v>60</v>
      </c>
      <c r="O161" s="61"/>
      <c r="P161" s="55">
        <v>82300</v>
      </c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55">
        <v>66650</v>
      </c>
      <c r="AJ161" s="61"/>
      <c r="AK161" s="55">
        <v>114490</v>
      </c>
      <c r="AL161" s="55">
        <v>6650</v>
      </c>
      <c r="AM161" s="61"/>
      <c r="AN161" s="61"/>
      <c r="AO161" s="61"/>
      <c r="AP161" s="61"/>
      <c r="AQ161" s="61"/>
      <c r="AR161" s="55">
        <v>90</v>
      </c>
      <c r="AS161" s="61"/>
      <c r="AT161" s="61"/>
      <c r="AU161" s="61"/>
      <c r="AV161" s="61"/>
      <c r="AW161" s="55">
        <v>147</v>
      </c>
      <c r="AX161" s="61"/>
      <c r="AY161" s="55">
        <v>225</v>
      </c>
      <c r="AZ161" s="61"/>
      <c r="BA161" s="61"/>
      <c r="BB161" s="61"/>
      <c r="BC161" s="61"/>
      <c r="BD161" s="61"/>
      <c r="BE161" s="55">
        <v>1430</v>
      </c>
      <c r="BF161" s="61"/>
      <c r="BG161" s="55">
        <v>16330</v>
      </c>
      <c r="BH161" s="61"/>
      <c r="BI161" s="55">
        <v>1154140</v>
      </c>
      <c r="BJ161" s="61"/>
      <c r="BK161" s="61"/>
      <c r="BL161" s="61"/>
      <c r="BM161" s="61"/>
      <c r="BN161" s="55">
        <v>46620</v>
      </c>
      <c r="BO161" s="61"/>
      <c r="BP161" s="55">
        <v>46620</v>
      </c>
      <c r="BQ161" s="55"/>
      <c r="BR161" s="55"/>
      <c r="BS161" s="63">
        <f t="shared" si="23"/>
        <v>418370</v>
      </c>
      <c r="BT161" s="64">
        <f t="shared" si="24"/>
        <v>1154140</v>
      </c>
      <c r="BU161" s="64">
        <f t="shared" si="25"/>
        <v>372</v>
      </c>
      <c r="BV161" s="64">
        <f>0</f>
        <v>0</v>
      </c>
      <c r="BW161" s="64">
        <f t="shared" si="27"/>
        <v>1572882</v>
      </c>
      <c r="BX161" s="65">
        <f t="shared" si="28"/>
        <v>26.598943849570407</v>
      </c>
      <c r="BY161" s="66">
        <f t="shared" si="26"/>
        <v>456.17227378190256</v>
      </c>
      <c r="BZ161" s="66">
        <f t="shared" si="29"/>
        <v>121.33700696055685</v>
      </c>
    </row>
    <row r="162" spans="1:78" ht="12.75">
      <c r="A162" s="49" t="s">
        <v>78</v>
      </c>
      <c r="B162" s="50" t="s">
        <v>238</v>
      </c>
      <c r="C162" s="50" t="s">
        <v>244</v>
      </c>
      <c r="D162" s="60" t="s">
        <v>459</v>
      </c>
      <c r="E162" s="50" t="s">
        <v>460</v>
      </c>
      <c r="F162" s="61">
        <v>458</v>
      </c>
      <c r="G162" s="61"/>
      <c r="H162" s="61"/>
      <c r="I162" s="61"/>
      <c r="J162" s="61"/>
      <c r="K162" s="61"/>
      <c r="L162" s="55">
        <v>11110</v>
      </c>
      <c r="M162" s="61"/>
      <c r="N162" s="61"/>
      <c r="O162" s="61"/>
      <c r="P162" s="55">
        <v>10670</v>
      </c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55">
        <v>11930</v>
      </c>
      <c r="AJ162" s="61"/>
      <c r="AK162" s="61"/>
      <c r="AL162" s="55">
        <v>1740</v>
      </c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55">
        <v>15</v>
      </c>
      <c r="AX162" s="61"/>
      <c r="AY162" s="55">
        <v>35</v>
      </c>
      <c r="AZ162" s="61"/>
      <c r="BA162" s="61"/>
      <c r="BB162" s="61"/>
      <c r="BC162" s="61"/>
      <c r="BD162" s="61"/>
      <c r="BE162" s="61"/>
      <c r="BF162" s="61"/>
      <c r="BG162" s="61"/>
      <c r="BH162" s="61"/>
      <c r="BI162" s="55">
        <v>135120</v>
      </c>
      <c r="BJ162" s="61"/>
      <c r="BK162" s="61"/>
      <c r="BL162" s="61"/>
      <c r="BM162" s="61"/>
      <c r="BN162" s="61"/>
      <c r="BO162" s="61"/>
      <c r="BP162" s="61"/>
      <c r="BQ162" s="61"/>
      <c r="BR162" s="61"/>
      <c r="BS162" s="63">
        <f t="shared" si="23"/>
        <v>35450</v>
      </c>
      <c r="BT162" s="64">
        <f t="shared" si="24"/>
        <v>135120</v>
      </c>
      <c r="BU162" s="64">
        <f t="shared" si="25"/>
        <v>50</v>
      </c>
      <c r="BV162" s="64">
        <f>0</f>
        <v>0</v>
      </c>
      <c r="BW162" s="64">
        <f t="shared" si="27"/>
        <v>170620</v>
      </c>
      <c r="BX162" s="65">
        <f t="shared" si="28"/>
        <v>20.77716563122729</v>
      </c>
      <c r="BY162" s="66">
        <f t="shared" si="26"/>
        <v>372.53275109170306</v>
      </c>
      <c r="BZ162" s="66">
        <f t="shared" si="29"/>
        <v>77.40174672489083</v>
      </c>
    </row>
    <row r="163" spans="1:78" ht="12.75">
      <c r="A163" s="49" t="s">
        <v>78</v>
      </c>
      <c r="B163" s="50" t="s">
        <v>238</v>
      </c>
      <c r="C163" s="50" t="s">
        <v>247</v>
      </c>
      <c r="D163" s="60" t="s">
        <v>461</v>
      </c>
      <c r="E163" s="50" t="s">
        <v>462</v>
      </c>
      <c r="F163" s="55">
        <v>1018</v>
      </c>
      <c r="G163" s="61"/>
      <c r="H163" s="61"/>
      <c r="I163" s="61"/>
      <c r="J163" s="61"/>
      <c r="K163" s="55">
        <v>16490</v>
      </c>
      <c r="L163" s="55">
        <v>20690</v>
      </c>
      <c r="M163" s="61"/>
      <c r="N163" s="55">
        <v>110</v>
      </c>
      <c r="O163" s="61"/>
      <c r="P163" s="55">
        <v>50400</v>
      </c>
      <c r="Q163" s="61"/>
      <c r="R163" s="61"/>
      <c r="S163" s="61"/>
      <c r="T163" s="61"/>
      <c r="U163" s="61"/>
      <c r="V163" s="61"/>
      <c r="W163" s="55">
        <v>13</v>
      </c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55">
        <v>31760</v>
      </c>
      <c r="AJ163" s="61"/>
      <c r="AK163" s="55">
        <v>128280</v>
      </c>
      <c r="AL163" s="55">
        <v>3900</v>
      </c>
      <c r="AM163" s="61"/>
      <c r="AN163" s="61"/>
      <c r="AO163" s="61"/>
      <c r="AP163" s="61"/>
      <c r="AQ163" s="61"/>
      <c r="AR163" s="55">
        <v>180</v>
      </c>
      <c r="AS163" s="61"/>
      <c r="AT163" s="61"/>
      <c r="AU163" s="61"/>
      <c r="AV163" s="61"/>
      <c r="AW163" s="55">
        <v>40</v>
      </c>
      <c r="AX163" s="61"/>
      <c r="AY163" s="55">
        <v>149</v>
      </c>
      <c r="AZ163" s="61"/>
      <c r="BA163" s="61"/>
      <c r="BB163" s="61"/>
      <c r="BC163" s="61"/>
      <c r="BD163" s="61"/>
      <c r="BE163" s="55">
        <v>1690</v>
      </c>
      <c r="BF163" s="61"/>
      <c r="BG163" s="61"/>
      <c r="BH163" s="61"/>
      <c r="BI163" s="55">
        <v>150260</v>
      </c>
      <c r="BJ163" s="61"/>
      <c r="BK163" s="61"/>
      <c r="BL163" s="61"/>
      <c r="BM163" s="61"/>
      <c r="BN163" s="55">
        <v>22310</v>
      </c>
      <c r="BO163" s="61"/>
      <c r="BP163" s="55">
        <v>22310</v>
      </c>
      <c r="BQ163" s="55"/>
      <c r="BR163" s="55"/>
      <c r="BS163" s="63">
        <f t="shared" si="23"/>
        <v>275823</v>
      </c>
      <c r="BT163" s="64">
        <f t="shared" si="24"/>
        <v>150260</v>
      </c>
      <c r="BU163" s="64">
        <f t="shared" si="25"/>
        <v>189</v>
      </c>
      <c r="BV163" s="64">
        <f>0</f>
        <v>0</v>
      </c>
      <c r="BW163" s="64">
        <f t="shared" si="27"/>
        <v>426272</v>
      </c>
      <c r="BX163" s="65">
        <f t="shared" si="28"/>
        <v>64.7058685534119</v>
      </c>
      <c r="BY163" s="66">
        <f t="shared" si="26"/>
        <v>418.7347740667976</v>
      </c>
      <c r="BZ163" s="66">
        <f t="shared" si="29"/>
        <v>270.9459724950884</v>
      </c>
    </row>
    <row r="164" spans="1:78" ht="12.75">
      <c r="A164" s="49" t="s">
        <v>78</v>
      </c>
      <c r="B164" s="50" t="s">
        <v>238</v>
      </c>
      <c r="C164" s="50" t="s">
        <v>250</v>
      </c>
      <c r="D164" s="60" t="s">
        <v>463</v>
      </c>
      <c r="E164" s="50" t="s">
        <v>464</v>
      </c>
      <c r="F164" s="61">
        <v>1124</v>
      </c>
      <c r="G164" s="61"/>
      <c r="H164" s="61"/>
      <c r="I164" s="61"/>
      <c r="J164" s="61"/>
      <c r="K164" s="61"/>
      <c r="L164" s="55">
        <v>8090</v>
      </c>
      <c r="M164" s="61"/>
      <c r="N164" s="61"/>
      <c r="O164" s="61"/>
      <c r="P164" s="55">
        <v>10380</v>
      </c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55">
        <v>3180</v>
      </c>
      <c r="AJ164" s="61"/>
      <c r="AK164" s="61"/>
      <c r="AL164" s="55">
        <v>3410</v>
      </c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55">
        <v>15</v>
      </c>
      <c r="AX164" s="61"/>
      <c r="AY164" s="55">
        <v>10</v>
      </c>
      <c r="AZ164" s="61"/>
      <c r="BA164" s="61"/>
      <c r="BB164" s="61"/>
      <c r="BC164" s="61"/>
      <c r="BD164" s="61"/>
      <c r="BE164" s="61"/>
      <c r="BF164" s="61"/>
      <c r="BG164" s="61"/>
      <c r="BH164" s="61"/>
      <c r="BI164" s="55">
        <v>562550</v>
      </c>
      <c r="BJ164" s="61"/>
      <c r="BK164" s="61"/>
      <c r="BL164" s="61"/>
      <c r="BM164" s="61"/>
      <c r="BN164" s="55">
        <v>55040</v>
      </c>
      <c r="BO164" s="61"/>
      <c r="BP164" s="55">
        <v>55040</v>
      </c>
      <c r="BQ164" s="55"/>
      <c r="BR164" s="55"/>
      <c r="BS164" s="63">
        <f t="shared" si="23"/>
        <v>80100</v>
      </c>
      <c r="BT164" s="64">
        <f t="shared" si="24"/>
        <v>562550</v>
      </c>
      <c r="BU164" s="64">
        <f t="shared" si="25"/>
        <v>25</v>
      </c>
      <c r="BV164" s="64">
        <f>0</f>
        <v>0</v>
      </c>
      <c r="BW164" s="64">
        <f t="shared" si="27"/>
        <v>642675</v>
      </c>
      <c r="BX164" s="65">
        <f t="shared" si="28"/>
        <v>12.463531333877933</v>
      </c>
      <c r="BY164" s="66">
        <f t="shared" si="26"/>
        <v>571.7749110320285</v>
      </c>
      <c r="BZ164" s="66">
        <f t="shared" si="29"/>
        <v>71.26334519572954</v>
      </c>
    </row>
    <row r="165" spans="1:78" ht="12.75">
      <c r="A165" s="49" t="s">
        <v>78</v>
      </c>
      <c r="B165" s="50" t="s">
        <v>238</v>
      </c>
      <c r="C165" s="50" t="s">
        <v>465</v>
      </c>
      <c r="D165" s="60" t="s">
        <v>466</v>
      </c>
      <c r="E165" s="50" t="s">
        <v>467</v>
      </c>
      <c r="F165" s="55">
        <v>20555</v>
      </c>
      <c r="G165" s="61"/>
      <c r="H165" s="61"/>
      <c r="I165" s="61"/>
      <c r="J165" s="61"/>
      <c r="K165" s="55">
        <v>675270</v>
      </c>
      <c r="L165" s="55">
        <v>499870</v>
      </c>
      <c r="M165" s="61"/>
      <c r="N165" s="55">
        <v>1990</v>
      </c>
      <c r="O165" s="61"/>
      <c r="P165" s="55">
        <v>609780</v>
      </c>
      <c r="Q165" s="61"/>
      <c r="R165" s="61"/>
      <c r="S165" s="55">
        <v>31710</v>
      </c>
      <c r="T165" s="61"/>
      <c r="U165" s="61"/>
      <c r="V165" s="61"/>
      <c r="W165" s="55">
        <v>971</v>
      </c>
      <c r="X165" s="55">
        <v>4650</v>
      </c>
      <c r="Y165" s="61"/>
      <c r="Z165" s="61"/>
      <c r="AA165" s="61"/>
      <c r="AB165" s="61"/>
      <c r="AC165" s="61"/>
      <c r="AD165" s="55">
        <v>2100</v>
      </c>
      <c r="AE165" s="61"/>
      <c r="AF165" s="61"/>
      <c r="AG165" s="55">
        <v>45500</v>
      </c>
      <c r="AH165" s="61"/>
      <c r="AI165" s="55">
        <v>876550</v>
      </c>
      <c r="AJ165" s="61"/>
      <c r="AK165" s="55">
        <v>2416800</v>
      </c>
      <c r="AL165" s="55">
        <v>36270</v>
      </c>
      <c r="AM165" s="61"/>
      <c r="AN165" s="61"/>
      <c r="AO165" s="61"/>
      <c r="AP165" s="61"/>
      <c r="AQ165" s="55">
        <v>23640</v>
      </c>
      <c r="AR165" s="55">
        <v>13470</v>
      </c>
      <c r="AS165" s="61"/>
      <c r="AT165" s="61"/>
      <c r="AU165" s="61"/>
      <c r="AV165" s="61"/>
      <c r="AW165" s="55">
        <v>1851</v>
      </c>
      <c r="AX165" s="61"/>
      <c r="AY165" s="55">
        <v>6219</v>
      </c>
      <c r="AZ165" s="61"/>
      <c r="BA165" s="55">
        <v>26000</v>
      </c>
      <c r="BB165" s="55">
        <v>52110</v>
      </c>
      <c r="BC165" s="55">
        <v>179630</v>
      </c>
      <c r="BD165" s="61"/>
      <c r="BE165" s="55">
        <v>119800</v>
      </c>
      <c r="BF165" s="61"/>
      <c r="BG165" s="55">
        <v>375980</v>
      </c>
      <c r="BH165" s="61"/>
      <c r="BI165" s="55">
        <v>2644200</v>
      </c>
      <c r="BJ165" s="61"/>
      <c r="BK165" s="55">
        <v>473300</v>
      </c>
      <c r="BL165" s="61"/>
      <c r="BM165" s="61"/>
      <c r="BN165" s="55">
        <v>208200</v>
      </c>
      <c r="BO165" s="61"/>
      <c r="BP165" s="55">
        <v>208200</v>
      </c>
      <c r="BQ165" s="55"/>
      <c r="BR165" s="55"/>
      <c r="BS165" s="63">
        <f t="shared" si="23"/>
        <v>6200291</v>
      </c>
      <c r="BT165" s="64">
        <f t="shared" si="24"/>
        <v>2644200</v>
      </c>
      <c r="BU165" s="64">
        <f t="shared" si="25"/>
        <v>8070</v>
      </c>
      <c r="BV165" s="64">
        <f>0</f>
        <v>0</v>
      </c>
      <c r="BW165" s="64">
        <f t="shared" si="27"/>
        <v>8852561</v>
      </c>
      <c r="BX165" s="65">
        <f t="shared" si="28"/>
        <v>70.0395173780785</v>
      </c>
      <c r="BY165" s="66">
        <f t="shared" si="26"/>
        <v>430.67676964242276</v>
      </c>
      <c r="BZ165" s="66">
        <f t="shared" si="29"/>
        <v>301.6439309170518</v>
      </c>
    </row>
    <row r="166" spans="1:78" ht="12.75">
      <c r="A166" s="49" t="s">
        <v>78</v>
      </c>
      <c r="B166" s="50" t="s">
        <v>238</v>
      </c>
      <c r="C166" s="50" t="s">
        <v>181</v>
      </c>
      <c r="D166" s="60" t="s">
        <v>468</v>
      </c>
      <c r="E166" s="50" t="s">
        <v>469</v>
      </c>
      <c r="F166" s="55">
        <v>9735</v>
      </c>
      <c r="G166" s="61"/>
      <c r="H166" s="61"/>
      <c r="I166" s="61"/>
      <c r="J166" s="61"/>
      <c r="K166" s="55">
        <v>379170</v>
      </c>
      <c r="L166" s="55">
        <v>201630</v>
      </c>
      <c r="M166" s="61"/>
      <c r="N166" s="55">
        <v>900</v>
      </c>
      <c r="O166" s="61"/>
      <c r="P166" s="55">
        <v>291260</v>
      </c>
      <c r="Q166" s="61"/>
      <c r="R166" s="61"/>
      <c r="S166" s="55">
        <v>15630</v>
      </c>
      <c r="T166" s="61"/>
      <c r="U166" s="61"/>
      <c r="V166" s="61"/>
      <c r="W166" s="55">
        <v>214</v>
      </c>
      <c r="X166" s="55">
        <v>2900</v>
      </c>
      <c r="Y166" s="61"/>
      <c r="Z166" s="61"/>
      <c r="AA166" s="61"/>
      <c r="AB166" s="61"/>
      <c r="AC166" s="61"/>
      <c r="AD166" s="55">
        <v>125</v>
      </c>
      <c r="AE166" s="61"/>
      <c r="AF166" s="61"/>
      <c r="AG166" s="61"/>
      <c r="AH166" s="61"/>
      <c r="AI166" s="55">
        <v>287240</v>
      </c>
      <c r="AJ166" s="61"/>
      <c r="AK166" s="55">
        <v>1081380</v>
      </c>
      <c r="AL166" s="55">
        <v>16080</v>
      </c>
      <c r="AM166" s="61"/>
      <c r="AN166" s="61"/>
      <c r="AO166" s="61"/>
      <c r="AP166" s="61"/>
      <c r="AQ166" s="55">
        <v>1105</v>
      </c>
      <c r="AR166" s="55">
        <v>9785</v>
      </c>
      <c r="AS166" s="61"/>
      <c r="AT166" s="61"/>
      <c r="AU166" s="61"/>
      <c r="AV166" s="61"/>
      <c r="AW166" s="55">
        <v>852</v>
      </c>
      <c r="AX166" s="61"/>
      <c r="AY166" s="55">
        <v>2462</v>
      </c>
      <c r="AZ166" s="61"/>
      <c r="BA166" s="55">
        <v>2785</v>
      </c>
      <c r="BB166" s="55">
        <v>3375</v>
      </c>
      <c r="BC166" s="55">
        <v>90310</v>
      </c>
      <c r="BD166" s="61"/>
      <c r="BE166" s="55">
        <v>90070</v>
      </c>
      <c r="BF166" s="61"/>
      <c r="BG166" s="55">
        <v>221430</v>
      </c>
      <c r="BH166" s="61"/>
      <c r="BI166" s="55">
        <v>1007720</v>
      </c>
      <c r="BJ166" s="61"/>
      <c r="BK166" s="55">
        <v>169300</v>
      </c>
      <c r="BL166" s="61"/>
      <c r="BM166" s="61"/>
      <c r="BN166" s="55">
        <v>91080</v>
      </c>
      <c r="BO166" s="61"/>
      <c r="BP166" s="55">
        <v>91080</v>
      </c>
      <c r="BQ166" s="55"/>
      <c r="BR166" s="55"/>
      <c r="BS166" s="63">
        <f t="shared" si="23"/>
        <v>2786469</v>
      </c>
      <c r="BT166" s="64">
        <f t="shared" si="24"/>
        <v>1007720</v>
      </c>
      <c r="BU166" s="64">
        <f t="shared" si="25"/>
        <v>3314</v>
      </c>
      <c r="BV166" s="64">
        <f>0</f>
        <v>0</v>
      </c>
      <c r="BW166" s="64">
        <f t="shared" si="27"/>
        <v>3797503</v>
      </c>
      <c r="BX166" s="65">
        <f t="shared" si="28"/>
        <v>73.37634756312241</v>
      </c>
      <c r="BY166" s="66">
        <f t="shared" si="26"/>
        <v>390.08762198253726</v>
      </c>
      <c r="BZ166" s="66">
        <f t="shared" si="29"/>
        <v>286.2320493066256</v>
      </c>
    </row>
    <row r="167" spans="1:78" ht="12.75">
      <c r="A167" s="49" t="s">
        <v>78</v>
      </c>
      <c r="B167" s="50" t="s">
        <v>238</v>
      </c>
      <c r="C167" s="50" t="s">
        <v>470</v>
      </c>
      <c r="D167" s="60" t="s">
        <v>471</v>
      </c>
      <c r="E167" s="50" t="s">
        <v>472</v>
      </c>
      <c r="F167" s="55">
        <v>2772</v>
      </c>
      <c r="G167" s="61"/>
      <c r="H167" s="61"/>
      <c r="I167" s="61"/>
      <c r="J167" s="61"/>
      <c r="K167" s="55">
        <v>56480</v>
      </c>
      <c r="L167" s="55">
        <v>25690</v>
      </c>
      <c r="M167" s="61"/>
      <c r="N167" s="55">
        <v>1090</v>
      </c>
      <c r="O167" s="61"/>
      <c r="P167" s="55">
        <v>83550</v>
      </c>
      <c r="Q167" s="61"/>
      <c r="R167" s="61"/>
      <c r="S167" s="61"/>
      <c r="T167" s="61"/>
      <c r="U167" s="61"/>
      <c r="V167" s="61"/>
      <c r="W167" s="55">
        <v>16</v>
      </c>
      <c r="X167" s="61"/>
      <c r="Y167" s="61"/>
      <c r="Z167" s="61"/>
      <c r="AA167" s="61"/>
      <c r="AB167" s="61"/>
      <c r="AC167" s="61"/>
      <c r="AD167" s="55">
        <v>40</v>
      </c>
      <c r="AE167" s="61"/>
      <c r="AF167" s="61"/>
      <c r="AG167" s="61"/>
      <c r="AH167" s="61"/>
      <c r="AI167" s="55">
        <v>93020</v>
      </c>
      <c r="AJ167" s="61"/>
      <c r="AK167" s="55">
        <v>334530</v>
      </c>
      <c r="AL167" s="55">
        <v>6240</v>
      </c>
      <c r="AM167" s="61"/>
      <c r="AN167" s="61"/>
      <c r="AO167" s="61"/>
      <c r="AP167" s="61"/>
      <c r="AQ167" s="61"/>
      <c r="AR167" s="55">
        <v>400</v>
      </c>
      <c r="AS167" s="61"/>
      <c r="AT167" s="61"/>
      <c r="AU167" s="61"/>
      <c r="AV167" s="61"/>
      <c r="AW167" s="55">
        <v>175</v>
      </c>
      <c r="AX167" s="61"/>
      <c r="AY167" s="55">
        <v>1730</v>
      </c>
      <c r="AZ167" s="61"/>
      <c r="BA167" s="55">
        <v>1200</v>
      </c>
      <c r="BB167" s="55">
        <v>820</v>
      </c>
      <c r="BC167" s="55">
        <v>18650</v>
      </c>
      <c r="BD167" s="61"/>
      <c r="BE167" s="55">
        <v>16140</v>
      </c>
      <c r="BF167" s="61"/>
      <c r="BG167" s="55">
        <v>123480</v>
      </c>
      <c r="BH167" s="61"/>
      <c r="BI167" s="55">
        <v>273150</v>
      </c>
      <c r="BJ167" s="61"/>
      <c r="BK167" s="55">
        <v>47000</v>
      </c>
      <c r="BL167" s="61"/>
      <c r="BM167" s="61"/>
      <c r="BN167" s="55">
        <v>32260</v>
      </c>
      <c r="BO167" s="61"/>
      <c r="BP167" s="55">
        <v>32260</v>
      </c>
      <c r="BQ167" s="55"/>
      <c r="BR167" s="55"/>
      <c r="BS167" s="63">
        <f t="shared" si="23"/>
        <v>793606</v>
      </c>
      <c r="BT167" s="64">
        <f t="shared" si="24"/>
        <v>273150</v>
      </c>
      <c r="BU167" s="64">
        <f t="shared" si="25"/>
        <v>1905</v>
      </c>
      <c r="BV167" s="64">
        <f>0</f>
        <v>0</v>
      </c>
      <c r="BW167" s="64">
        <f t="shared" si="27"/>
        <v>1068661</v>
      </c>
      <c r="BX167" s="65">
        <f t="shared" si="28"/>
        <v>74.26171629731037</v>
      </c>
      <c r="BY167" s="66">
        <f t="shared" si="26"/>
        <v>385.51984126984127</v>
      </c>
      <c r="BZ167" s="66">
        <f t="shared" si="29"/>
        <v>286.2936507936508</v>
      </c>
    </row>
    <row r="168" spans="1:78" ht="12.75">
      <c r="A168" s="49" t="s">
        <v>78</v>
      </c>
      <c r="B168" s="50" t="s">
        <v>238</v>
      </c>
      <c r="C168" s="50" t="s">
        <v>184</v>
      </c>
      <c r="D168" s="60" t="s">
        <v>473</v>
      </c>
      <c r="E168" s="50" t="s">
        <v>474</v>
      </c>
      <c r="F168" s="55">
        <v>445</v>
      </c>
      <c r="G168" s="61"/>
      <c r="H168" s="61"/>
      <c r="I168" s="61"/>
      <c r="J168" s="61"/>
      <c r="K168" s="55">
        <v>3340</v>
      </c>
      <c r="L168" s="55">
        <v>7670</v>
      </c>
      <c r="M168" s="61"/>
      <c r="N168" s="61"/>
      <c r="O168" s="61"/>
      <c r="P168" s="55">
        <v>13360</v>
      </c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55">
        <v>2400</v>
      </c>
      <c r="AF168" s="61"/>
      <c r="AG168" s="61"/>
      <c r="AH168" s="61"/>
      <c r="AI168" s="55">
        <v>8400</v>
      </c>
      <c r="AJ168" s="61"/>
      <c r="AK168" s="61"/>
      <c r="AL168" s="55">
        <v>1870</v>
      </c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55">
        <v>10</v>
      </c>
      <c r="AX168" s="61"/>
      <c r="AY168" s="55">
        <v>28</v>
      </c>
      <c r="AZ168" s="61"/>
      <c r="BA168" s="61"/>
      <c r="BB168" s="61"/>
      <c r="BC168" s="55">
        <v>8840</v>
      </c>
      <c r="BD168" s="61"/>
      <c r="BE168" s="55">
        <v>16060</v>
      </c>
      <c r="BF168" s="61"/>
      <c r="BG168" s="55">
        <v>199450</v>
      </c>
      <c r="BH168" s="61"/>
      <c r="BI168" s="55">
        <v>404880</v>
      </c>
      <c r="BJ168" s="61"/>
      <c r="BK168" s="61"/>
      <c r="BL168" s="61"/>
      <c r="BM168" s="61"/>
      <c r="BN168" s="55">
        <v>68930</v>
      </c>
      <c r="BO168" s="61"/>
      <c r="BP168" s="55">
        <v>68930</v>
      </c>
      <c r="BQ168" s="55"/>
      <c r="BR168" s="55"/>
      <c r="BS168" s="63">
        <f t="shared" si="23"/>
        <v>330320</v>
      </c>
      <c r="BT168" s="64">
        <f t="shared" si="24"/>
        <v>404880</v>
      </c>
      <c r="BU168" s="64">
        <f t="shared" si="25"/>
        <v>38</v>
      </c>
      <c r="BV168" s="64">
        <f>0</f>
        <v>0</v>
      </c>
      <c r="BW168" s="64">
        <f t="shared" si="27"/>
        <v>735238</v>
      </c>
      <c r="BX168" s="65">
        <f t="shared" si="28"/>
        <v>44.9269488247343</v>
      </c>
      <c r="BY168" s="66">
        <f t="shared" si="26"/>
        <v>1652.2202247191012</v>
      </c>
      <c r="BZ168" s="66">
        <f t="shared" si="29"/>
        <v>742.2921348314607</v>
      </c>
    </row>
    <row r="169" spans="1:78" ht="13.5" thickBot="1">
      <c r="A169" s="67" t="s">
        <v>78</v>
      </c>
      <c r="B169" s="68" t="s">
        <v>238</v>
      </c>
      <c r="C169" s="68" t="s">
        <v>187</v>
      </c>
      <c r="D169" s="69" t="s">
        <v>475</v>
      </c>
      <c r="E169" s="68" t="s">
        <v>476</v>
      </c>
      <c r="F169" s="70">
        <v>1250</v>
      </c>
      <c r="G169" s="70"/>
      <c r="H169" s="70"/>
      <c r="I169" s="70"/>
      <c r="J169" s="70"/>
      <c r="K169" s="70"/>
      <c r="L169" s="71">
        <v>7270</v>
      </c>
      <c r="M169" s="70"/>
      <c r="N169" s="70"/>
      <c r="O169" s="70"/>
      <c r="P169" s="71">
        <v>16660</v>
      </c>
      <c r="Q169" s="70"/>
      <c r="R169" s="70"/>
      <c r="S169" s="70"/>
      <c r="T169" s="70"/>
      <c r="U169" s="70"/>
      <c r="V169" s="70"/>
      <c r="W169" s="71">
        <v>11</v>
      </c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1">
        <v>44210</v>
      </c>
      <c r="AJ169" s="70"/>
      <c r="AK169" s="71">
        <v>192890</v>
      </c>
      <c r="AL169" s="71">
        <v>3560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1">
        <v>45</v>
      </c>
      <c r="AX169" s="70"/>
      <c r="AY169" s="71">
        <v>55</v>
      </c>
      <c r="AZ169" s="70"/>
      <c r="BA169" s="71">
        <v>1100</v>
      </c>
      <c r="BB169" s="70"/>
      <c r="BC169" s="70"/>
      <c r="BD169" s="70"/>
      <c r="BE169" s="70"/>
      <c r="BF169" s="70"/>
      <c r="BG169" s="70"/>
      <c r="BH169" s="70"/>
      <c r="BI169" s="71">
        <v>678290</v>
      </c>
      <c r="BJ169" s="70"/>
      <c r="BK169" s="70"/>
      <c r="BL169" s="70"/>
      <c r="BM169" s="70"/>
      <c r="BN169" s="71">
        <v>47360</v>
      </c>
      <c r="BO169" s="70"/>
      <c r="BP169" s="71">
        <v>47360</v>
      </c>
      <c r="BQ169" s="71"/>
      <c r="BR169" s="71"/>
      <c r="BS169" s="72">
        <f t="shared" si="23"/>
        <v>313061</v>
      </c>
      <c r="BT169" s="73">
        <f t="shared" si="24"/>
        <v>678290</v>
      </c>
      <c r="BU169" s="73">
        <f t="shared" si="25"/>
        <v>100</v>
      </c>
      <c r="BV169" s="73">
        <f>0</f>
        <v>0</v>
      </c>
      <c r="BW169" s="73">
        <f t="shared" si="27"/>
        <v>991451</v>
      </c>
      <c r="BX169" s="74">
        <f t="shared" si="28"/>
        <v>31.57604359670826</v>
      </c>
      <c r="BY169" s="75">
        <f t="shared" si="26"/>
        <v>793.1608</v>
      </c>
      <c r="BZ169" s="75">
        <f t="shared" si="29"/>
        <v>250.4488</v>
      </c>
    </row>
    <row r="170" spans="1:78" ht="13.5" thickBot="1">
      <c r="A170" s="43" t="s">
        <v>0</v>
      </c>
      <c r="B170" s="44" t="s">
        <v>1</v>
      </c>
      <c r="C170" s="44" t="s">
        <v>2</v>
      </c>
      <c r="D170" s="44" t="s">
        <v>3</v>
      </c>
      <c r="E170" s="44" t="s">
        <v>4</v>
      </c>
      <c r="F170" s="45" t="s">
        <v>5</v>
      </c>
      <c r="G170" s="44" t="s">
        <v>6</v>
      </c>
      <c r="H170" s="44" t="s">
        <v>7</v>
      </c>
      <c r="I170" s="44" t="s">
        <v>8</v>
      </c>
      <c r="J170" s="44" t="s">
        <v>9</v>
      </c>
      <c r="K170" s="44" t="s">
        <v>10</v>
      </c>
      <c r="L170" s="44" t="s">
        <v>11</v>
      </c>
      <c r="M170" s="44" t="s">
        <v>12</v>
      </c>
      <c r="N170" s="44" t="s">
        <v>13</v>
      </c>
      <c r="O170" s="44" t="s">
        <v>14</v>
      </c>
      <c r="P170" s="44" t="s">
        <v>15</v>
      </c>
      <c r="Q170" s="44" t="s">
        <v>16</v>
      </c>
      <c r="R170" s="44" t="s">
        <v>17</v>
      </c>
      <c r="S170" s="44" t="s">
        <v>18</v>
      </c>
      <c r="T170" s="44" t="s">
        <v>19</v>
      </c>
      <c r="U170" s="44" t="s">
        <v>20</v>
      </c>
      <c r="V170" s="44" t="s">
        <v>21</v>
      </c>
      <c r="W170" s="44" t="s">
        <v>22</v>
      </c>
      <c r="X170" s="44" t="s">
        <v>23</v>
      </c>
      <c r="Y170" s="44" t="s">
        <v>24</v>
      </c>
      <c r="Z170" s="44" t="s">
        <v>25</v>
      </c>
      <c r="AA170" s="44" t="s">
        <v>26</v>
      </c>
      <c r="AB170" s="44" t="s">
        <v>27</v>
      </c>
      <c r="AC170" s="44" t="s">
        <v>28</v>
      </c>
      <c r="AD170" s="44" t="s">
        <v>29</v>
      </c>
      <c r="AE170" s="44" t="s">
        <v>30</v>
      </c>
      <c r="AF170" s="44" t="s">
        <v>31</v>
      </c>
      <c r="AG170" s="44" t="s">
        <v>32</v>
      </c>
      <c r="AH170" s="44" t="s">
        <v>33</v>
      </c>
      <c r="AI170" s="44" t="s">
        <v>34</v>
      </c>
      <c r="AJ170" s="44" t="s">
        <v>35</v>
      </c>
      <c r="AK170" s="44" t="s">
        <v>36</v>
      </c>
      <c r="AL170" s="44" t="s">
        <v>37</v>
      </c>
      <c r="AM170" s="44" t="s">
        <v>38</v>
      </c>
      <c r="AN170" s="44" t="s">
        <v>39</v>
      </c>
      <c r="AO170" s="44" t="s">
        <v>40</v>
      </c>
      <c r="AP170" s="44" t="s">
        <v>41</v>
      </c>
      <c r="AQ170" s="44" t="s">
        <v>42</v>
      </c>
      <c r="AR170" s="44" t="s">
        <v>43</v>
      </c>
      <c r="AS170" s="44" t="s">
        <v>44</v>
      </c>
      <c r="AT170" s="44" t="s">
        <v>45</v>
      </c>
      <c r="AU170" s="44" t="s">
        <v>46</v>
      </c>
      <c r="AV170" s="44" t="s">
        <v>47</v>
      </c>
      <c r="AW170" s="44" t="s">
        <v>48</v>
      </c>
      <c r="AX170" s="44" t="s">
        <v>49</v>
      </c>
      <c r="AY170" s="44" t="s">
        <v>51</v>
      </c>
      <c r="AZ170" s="44" t="s">
        <v>52</v>
      </c>
      <c r="BA170" s="44" t="s">
        <v>53</v>
      </c>
      <c r="BB170" s="44" t="s">
        <v>54</v>
      </c>
      <c r="BC170" s="44" t="s">
        <v>55</v>
      </c>
      <c r="BD170" s="44" t="s">
        <v>56</v>
      </c>
      <c r="BE170" s="44" t="s">
        <v>477</v>
      </c>
      <c r="BF170" s="44" t="s">
        <v>478</v>
      </c>
      <c r="BG170" s="44" t="s">
        <v>58</v>
      </c>
      <c r="BH170" s="44" t="s">
        <v>59</v>
      </c>
      <c r="BI170" s="44" t="s">
        <v>60</v>
      </c>
      <c r="BJ170" s="44" t="s">
        <v>479</v>
      </c>
      <c r="BK170" s="44" t="s">
        <v>61</v>
      </c>
      <c r="BL170" s="44" t="s">
        <v>62</v>
      </c>
      <c r="BM170" s="44" t="s">
        <v>63</v>
      </c>
      <c r="BN170" s="44" t="s">
        <v>64</v>
      </c>
      <c r="BO170" s="45" t="s">
        <v>65</v>
      </c>
      <c r="BP170" s="45" t="s">
        <v>66</v>
      </c>
      <c r="BQ170" s="45" t="s">
        <v>67</v>
      </c>
      <c r="BR170" s="45" t="s">
        <v>68</v>
      </c>
      <c r="BS170" s="46" t="s">
        <v>70</v>
      </c>
      <c r="BT170" s="45" t="s">
        <v>71</v>
      </c>
      <c r="BU170" s="45" t="s">
        <v>72</v>
      </c>
      <c r="BV170" s="45" t="s">
        <v>73</v>
      </c>
      <c r="BW170" s="45" t="s">
        <v>74</v>
      </c>
      <c r="BX170" s="47" t="s">
        <v>75</v>
      </c>
      <c r="BY170" s="48" t="s">
        <v>76</v>
      </c>
      <c r="BZ170" s="8" t="s">
        <v>77</v>
      </c>
    </row>
    <row r="171" spans="1:78" ht="12.75">
      <c r="A171" s="49" t="s">
        <v>78</v>
      </c>
      <c r="B171" s="50" t="s">
        <v>480</v>
      </c>
      <c r="C171" s="50" t="s">
        <v>80</v>
      </c>
      <c r="D171" s="60" t="s">
        <v>481</v>
      </c>
      <c r="E171" s="50" t="s">
        <v>482</v>
      </c>
      <c r="F171" s="76">
        <v>3149</v>
      </c>
      <c r="G171" s="61"/>
      <c r="H171" s="61"/>
      <c r="I171" s="61"/>
      <c r="J171" s="61"/>
      <c r="K171" s="61"/>
      <c r="L171" s="55">
        <v>71500</v>
      </c>
      <c r="M171" s="61"/>
      <c r="N171" s="61"/>
      <c r="O171" s="61"/>
      <c r="P171" s="55">
        <v>109500</v>
      </c>
      <c r="Q171" s="61"/>
      <c r="R171" s="61"/>
      <c r="S171" s="61"/>
      <c r="T171" s="61"/>
      <c r="U171" s="61"/>
      <c r="V171" s="61"/>
      <c r="W171" s="55">
        <v>380</v>
      </c>
      <c r="X171" s="61"/>
      <c r="Y171" s="61"/>
      <c r="Z171" s="61"/>
      <c r="AA171" s="61"/>
      <c r="AB171" s="61"/>
      <c r="AC171" s="61"/>
      <c r="AD171" s="55">
        <v>20310</v>
      </c>
      <c r="AE171" s="61"/>
      <c r="AF171" s="61"/>
      <c r="AG171" s="61"/>
      <c r="AH171" s="55">
        <v>160880</v>
      </c>
      <c r="AI171" s="61"/>
      <c r="AJ171" s="55">
        <v>415050</v>
      </c>
      <c r="AK171" s="61"/>
      <c r="AL171" s="61"/>
      <c r="AM171" s="61"/>
      <c r="AN171" s="61"/>
      <c r="AO171" s="61"/>
      <c r="AP171" s="55">
        <v>4160</v>
      </c>
      <c r="AQ171" s="55">
        <v>1800</v>
      </c>
      <c r="AR171" s="61"/>
      <c r="AS171" s="61"/>
      <c r="AT171" s="61"/>
      <c r="AU171" s="61"/>
      <c r="AV171" s="61"/>
      <c r="AW171" s="55">
        <v>180</v>
      </c>
      <c r="AX171" s="61"/>
      <c r="AY171" s="55">
        <v>90</v>
      </c>
      <c r="AZ171" s="61"/>
      <c r="BA171" s="61"/>
      <c r="BB171" s="61"/>
      <c r="BC171" s="61"/>
      <c r="BD171" s="61"/>
      <c r="BE171" s="61"/>
      <c r="BF171" s="61"/>
      <c r="BG171" s="55">
        <v>98920</v>
      </c>
      <c r="BH171" s="61"/>
      <c r="BI171" s="55">
        <v>605720</v>
      </c>
      <c r="BJ171" s="55"/>
      <c r="BK171" s="61"/>
      <c r="BL171" s="61"/>
      <c r="BM171" s="61"/>
      <c r="BN171" s="61"/>
      <c r="BO171" s="55">
        <v>13130</v>
      </c>
      <c r="BP171" s="77">
        <v>0</v>
      </c>
      <c r="BQ171" s="77">
        <v>13130</v>
      </c>
      <c r="BR171" s="77"/>
      <c r="BS171" s="63">
        <f>G171+H171+I171+J171+K171+L171+M171+N171+O171+P171+S171+T171+V171+W171+X171+Y171+Z171+AA171+AB171+AC171+AD171+AE171+AF171+AH171+AI171+AJ171+AK171+AL171+AM171+AN171+AO171+AP171+AQ171+AZ171+BA171+BB171+BC171+BD171+BG171+BQ171+BE171+AX171</f>
        <v>895630</v>
      </c>
      <c r="BT171" s="64">
        <f aca="true" t="shared" si="30" ref="BT171:BT210">BI171</f>
        <v>605720</v>
      </c>
      <c r="BU171" s="64">
        <f>Q171+R171+AY171+AS171+AT171+AU171+AV171+AW171</f>
        <v>270</v>
      </c>
      <c r="BV171" s="64">
        <f aca="true" t="shared" si="31" ref="BV171:BV210">BP171+BF171+BH171</f>
        <v>0</v>
      </c>
      <c r="BW171" s="64">
        <f>BS171+BT171+BU171+BV171</f>
        <v>1501620</v>
      </c>
      <c r="BX171" s="65">
        <f>BS171/BW171*100</f>
        <v>59.644250875720886</v>
      </c>
      <c r="BY171" s="66">
        <f>BW171/F171</f>
        <v>476.8561448078755</v>
      </c>
      <c r="BZ171" s="66">
        <f t="shared" si="29"/>
        <v>284.41727532550016</v>
      </c>
    </row>
    <row r="172" spans="1:78" ht="12.75">
      <c r="A172" s="49" t="s">
        <v>78</v>
      </c>
      <c r="B172" s="50" t="s">
        <v>480</v>
      </c>
      <c r="C172" s="50" t="s">
        <v>83</v>
      </c>
      <c r="D172" s="60" t="s">
        <v>483</v>
      </c>
      <c r="E172" s="50" t="s">
        <v>484</v>
      </c>
      <c r="F172" s="76">
        <v>3815</v>
      </c>
      <c r="G172" s="61"/>
      <c r="H172" s="61"/>
      <c r="I172" s="61"/>
      <c r="J172" s="61"/>
      <c r="K172" s="61"/>
      <c r="L172" s="55">
        <v>24600</v>
      </c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55">
        <v>127230</v>
      </c>
      <c r="AI172" s="55">
        <v>72690</v>
      </c>
      <c r="AJ172" s="61"/>
      <c r="AK172" s="55">
        <v>5880</v>
      </c>
      <c r="AL172" s="61"/>
      <c r="AM172" s="61"/>
      <c r="AN172" s="61"/>
      <c r="AO172" s="61"/>
      <c r="AP172" s="55">
        <v>3990</v>
      </c>
      <c r="AQ172" s="61"/>
      <c r="AR172" s="61"/>
      <c r="AS172" s="61"/>
      <c r="AT172" s="61"/>
      <c r="AU172" s="61"/>
      <c r="AV172" s="61"/>
      <c r="AW172" s="55">
        <v>69</v>
      </c>
      <c r="AX172" s="61"/>
      <c r="AY172" s="55">
        <v>14</v>
      </c>
      <c r="AZ172" s="55">
        <v>1840</v>
      </c>
      <c r="BA172" s="61"/>
      <c r="BB172" s="61"/>
      <c r="BC172" s="61"/>
      <c r="BD172" s="55">
        <v>5250</v>
      </c>
      <c r="BE172" s="61"/>
      <c r="BF172" s="61"/>
      <c r="BG172" s="61"/>
      <c r="BH172" s="61"/>
      <c r="BI172" s="55">
        <v>1395510</v>
      </c>
      <c r="BJ172" s="55"/>
      <c r="BK172" s="61"/>
      <c r="BL172" s="61"/>
      <c r="BM172" s="61"/>
      <c r="BN172" s="61"/>
      <c r="BO172" s="55"/>
      <c r="BP172" s="55">
        <v>21750</v>
      </c>
      <c r="BQ172" s="55"/>
      <c r="BR172" s="55"/>
      <c r="BS172" s="63">
        <f aca="true" t="shared" si="32" ref="BS172:BS210">G172+H172+I172+J172+K172+L172+M172+N172+O172+P172+S172+T172+V172+W172+X172+Y172+Z172+AA172+AB172+AC172+AD172+AE172+AF172+AH172+AI172+AJ172+AK172+AL172+AM172+AN172+AO172+AP172+AQ172+AZ172+BA172+BB172+BC172+BD172+BG172+BQ172+BE172+AX172</f>
        <v>241480</v>
      </c>
      <c r="BT172" s="64">
        <f t="shared" si="30"/>
        <v>1395510</v>
      </c>
      <c r="BU172" s="64">
        <f aca="true" t="shared" si="33" ref="BU172:BU210">Q172+R172+AY172+AS172+AT172+AU172+AV172+AW172</f>
        <v>83</v>
      </c>
      <c r="BV172" s="64">
        <f t="shared" si="31"/>
        <v>21750</v>
      </c>
      <c r="BW172" s="64">
        <f aca="true" t="shared" si="34" ref="BW172:BW210">BS172+BT172+BU172+BV172</f>
        <v>1658823</v>
      </c>
      <c r="BX172" s="65">
        <f aca="true" t="shared" si="35" ref="BX172:BX209">BS172/BW172*100</f>
        <v>14.557309610488883</v>
      </c>
      <c r="BY172" s="66">
        <f aca="true" t="shared" si="36" ref="BY172:BY210">BW172/F172</f>
        <v>434.8159895150721</v>
      </c>
      <c r="BZ172" s="66">
        <f t="shared" si="29"/>
        <v>63.29750982961992</v>
      </c>
    </row>
    <row r="173" spans="1:78" ht="12.75">
      <c r="A173" s="49" t="s">
        <v>78</v>
      </c>
      <c r="B173" s="50" t="s">
        <v>480</v>
      </c>
      <c r="C173" s="50" t="s">
        <v>86</v>
      </c>
      <c r="D173" s="60" t="s">
        <v>485</v>
      </c>
      <c r="E173" s="50" t="s">
        <v>486</v>
      </c>
      <c r="F173" s="76">
        <v>674</v>
      </c>
      <c r="G173" s="61"/>
      <c r="H173" s="61"/>
      <c r="I173" s="61"/>
      <c r="J173" s="61"/>
      <c r="K173" s="61"/>
      <c r="L173" s="55">
        <v>1480</v>
      </c>
      <c r="M173" s="61"/>
      <c r="N173" s="61"/>
      <c r="O173" s="61"/>
      <c r="P173" s="61">
        <v>4860</v>
      </c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55">
        <v>9880</v>
      </c>
      <c r="AI173" s="55">
        <v>7930</v>
      </c>
      <c r="AJ173" s="61"/>
      <c r="AK173" s="55"/>
      <c r="AL173" s="61"/>
      <c r="AM173" s="61"/>
      <c r="AN173" s="61"/>
      <c r="AO173" s="61"/>
      <c r="AP173" s="55"/>
      <c r="AQ173" s="61"/>
      <c r="AR173" s="61"/>
      <c r="AS173" s="61"/>
      <c r="AT173" s="61"/>
      <c r="AU173" s="61"/>
      <c r="AV173" s="61"/>
      <c r="AW173" s="55"/>
      <c r="AX173" s="61"/>
      <c r="AY173" s="55"/>
      <c r="AZ173" s="55"/>
      <c r="BA173" s="61"/>
      <c r="BB173" s="61"/>
      <c r="BC173" s="61">
        <v>2170</v>
      </c>
      <c r="BD173" s="55"/>
      <c r="BE173" s="61"/>
      <c r="BF173" s="61"/>
      <c r="BG173" s="61"/>
      <c r="BH173" s="61"/>
      <c r="BI173" s="55">
        <v>211180</v>
      </c>
      <c r="BJ173" s="55"/>
      <c r="BK173" s="61"/>
      <c r="BL173" s="61"/>
      <c r="BM173" s="61"/>
      <c r="BN173" s="61"/>
      <c r="BO173" s="55"/>
      <c r="BP173" s="55"/>
      <c r="BQ173" s="55"/>
      <c r="BR173" s="55"/>
      <c r="BS173" s="63">
        <f t="shared" si="32"/>
        <v>26320</v>
      </c>
      <c r="BT173" s="64">
        <f t="shared" si="30"/>
        <v>211180</v>
      </c>
      <c r="BU173" s="64">
        <f t="shared" si="33"/>
        <v>0</v>
      </c>
      <c r="BV173" s="64">
        <f t="shared" si="31"/>
        <v>0</v>
      </c>
      <c r="BW173" s="64">
        <f t="shared" si="34"/>
        <v>237500</v>
      </c>
      <c r="BX173" s="65">
        <f t="shared" si="35"/>
        <v>11.082105263157894</v>
      </c>
      <c r="BY173" s="66">
        <f t="shared" si="36"/>
        <v>352.37388724035605</v>
      </c>
      <c r="BZ173" s="66">
        <f t="shared" si="29"/>
        <v>39.05044510385757</v>
      </c>
    </row>
    <row r="174" spans="1:78" ht="12.75">
      <c r="A174" s="49" t="s">
        <v>78</v>
      </c>
      <c r="B174" s="50" t="s">
        <v>480</v>
      </c>
      <c r="C174" s="50" t="s">
        <v>211</v>
      </c>
      <c r="D174" s="60" t="s">
        <v>487</v>
      </c>
      <c r="E174" s="50" t="s">
        <v>488</v>
      </c>
      <c r="F174" s="76">
        <v>1937</v>
      </c>
      <c r="G174" s="61"/>
      <c r="H174" s="61"/>
      <c r="I174" s="61"/>
      <c r="J174" s="61"/>
      <c r="K174" s="61"/>
      <c r="L174" s="55">
        <v>10000</v>
      </c>
      <c r="M174" s="61"/>
      <c r="N174" s="61"/>
      <c r="O174" s="61"/>
      <c r="P174" s="61"/>
      <c r="Q174" s="61"/>
      <c r="R174" s="61"/>
      <c r="S174" s="61">
        <v>3440</v>
      </c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55">
        <v>34860</v>
      </c>
      <c r="AI174" s="55">
        <v>20980</v>
      </c>
      <c r="AJ174" s="61"/>
      <c r="AK174" s="55"/>
      <c r="AL174" s="61"/>
      <c r="AM174" s="61"/>
      <c r="AN174" s="61"/>
      <c r="AO174" s="61"/>
      <c r="AP174" s="55">
        <v>1770</v>
      </c>
      <c r="AQ174" s="61"/>
      <c r="AR174" s="61"/>
      <c r="AS174" s="61"/>
      <c r="AT174" s="61"/>
      <c r="AU174" s="61"/>
      <c r="AV174" s="61"/>
      <c r="AW174" s="55">
        <v>35</v>
      </c>
      <c r="AX174" s="61"/>
      <c r="AY174" s="55">
        <v>8</v>
      </c>
      <c r="AZ174" s="55">
        <v>1980</v>
      </c>
      <c r="BA174" s="61"/>
      <c r="BB174" s="61">
        <v>11000</v>
      </c>
      <c r="BC174" s="61"/>
      <c r="BD174" s="55">
        <v>1240</v>
      </c>
      <c r="BE174" s="61"/>
      <c r="BF174" s="61"/>
      <c r="BG174" s="61">
        <v>34210</v>
      </c>
      <c r="BH174" s="61"/>
      <c r="BI174" s="55">
        <v>1071320</v>
      </c>
      <c r="BJ174" s="55"/>
      <c r="BK174" s="61"/>
      <c r="BL174" s="61"/>
      <c r="BM174" s="61"/>
      <c r="BN174" s="61"/>
      <c r="BO174" s="55"/>
      <c r="BP174" s="55">
        <v>29050</v>
      </c>
      <c r="BQ174" s="55"/>
      <c r="BR174" s="55"/>
      <c r="BS174" s="63">
        <f t="shared" si="32"/>
        <v>119480</v>
      </c>
      <c r="BT174" s="64">
        <f t="shared" si="30"/>
        <v>1071320</v>
      </c>
      <c r="BU174" s="64">
        <f t="shared" si="33"/>
        <v>43</v>
      </c>
      <c r="BV174" s="64">
        <f t="shared" si="31"/>
        <v>29050</v>
      </c>
      <c r="BW174" s="64">
        <f t="shared" si="34"/>
        <v>1219893</v>
      </c>
      <c r="BX174" s="65">
        <f t="shared" si="35"/>
        <v>9.794301631372587</v>
      </c>
      <c r="BY174" s="66">
        <f t="shared" si="36"/>
        <v>629.7847186370676</v>
      </c>
      <c r="BZ174" s="66">
        <f t="shared" si="29"/>
        <v>61.68301497160557</v>
      </c>
    </row>
    <row r="175" spans="1:78" ht="12.75">
      <c r="A175" s="78" t="s">
        <v>78</v>
      </c>
      <c r="B175" s="79" t="s">
        <v>480</v>
      </c>
      <c r="C175" s="79" t="s">
        <v>89</v>
      </c>
      <c r="D175" s="80" t="s">
        <v>489</v>
      </c>
      <c r="E175" s="79" t="s">
        <v>490</v>
      </c>
      <c r="F175" s="81">
        <v>3487</v>
      </c>
      <c r="G175" s="82"/>
      <c r="H175" s="82"/>
      <c r="I175" s="83"/>
      <c r="J175" s="82"/>
      <c r="K175" s="83"/>
      <c r="L175" s="83">
        <v>11560</v>
      </c>
      <c r="M175" s="82"/>
      <c r="N175" s="82"/>
      <c r="O175" s="82"/>
      <c r="P175" s="83">
        <v>34220</v>
      </c>
      <c r="Q175" s="82"/>
      <c r="R175" s="82"/>
      <c r="S175" s="83">
        <v>3820</v>
      </c>
      <c r="T175" s="82"/>
      <c r="U175" s="82"/>
      <c r="V175" s="83"/>
      <c r="W175" s="83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3">
        <v>34030</v>
      </c>
      <c r="AI175" s="82"/>
      <c r="AJ175" s="83"/>
      <c r="AK175" s="82"/>
      <c r="AL175" s="83"/>
      <c r="AM175" s="82"/>
      <c r="AN175" s="82"/>
      <c r="AO175" s="83"/>
      <c r="AP175" s="83"/>
      <c r="AQ175" s="83"/>
      <c r="AR175" s="82"/>
      <c r="AS175" s="82"/>
      <c r="AT175" s="82"/>
      <c r="AU175" s="82"/>
      <c r="AV175" s="82"/>
      <c r="AW175" s="83">
        <v>0</v>
      </c>
      <c r="AX175" s="83"/>
      <c r="AY175" s="83"/>
      <c r="AZ175" s="83"/>
      <c r="BA175" s="83"/>
      <c r="BB175" s="83"/>
      <c r="BC175" s="82"/>
      <c r="BD175" s="83"/>
      <c r="BE175" s="82"/>
      <c r="BF175" s="82"/>
      <c r="BG175" s="83"/>
      <c r="BH175" s="82"/>
      <c r="BI175" s="62">
        <v>1606690</v>
      </c>
      <c r="BJ175" s="83"/>
      <c r="BK175" s="82"/>
      <c r="BL175" s="82"/>
      <c r="BM175" s="82"/>
      <c r="BN175" s="82"/>
      <c r="BO175" s="83"/>
      <c r="BP175" s="83">
        <v>37950</v>
      </c>
      <c r="BQ175" s="83"/>
      <c r="BR175" s="83">
        <v>1180</v>
      </c>
      <c r="BS175" s="63">
        <f t="shared" si="32"/>
        <v>83630</v>
      </c>
      <c r="BT175" s="64">
        <f t="shared" si="30"/>
        <v>1606690</v>
      </c>
      <c r="BU175" s="64">
        <f t="shared" si="33"/>
        <v>0</v>
      </c>
      <c r="BV175" s="64">
        <f>BP175+BF175+BH175+BR175</f>
        <v>39130</v>
      </c>
      <c r="BW175" s="84">
        <v>1729450</v>
      </c>
      <c r="BX175" s="65">
        <f t="shared" si="35"/>
        <v>4.835641388880858</v>
      </c>
      <c r="BY175" s="66">
        <f t="shared" si="36"/>
        <v>495.9707484944078</v>
      </c>
      <c r="BZ175" s="66">
        <f t="shared" si="29"/>
        <v>23.98336679093777</v>
      </c>
    </row>
    <row r="176" spans="1:78" ht="12.75">
      <c r="A176" s="78" t="s">
        <v>78</v>
      </c>
      <c r="B176" s="79" t="s">
        <v>480</v>
      </c>
      <c r="C176" s="79" t="s">
        <v>92</v>
      </c>
      <c r="D176" s="80" t="s">
        <v>491</v>
      </c>
      <c r="E176" s="79" t="s">
        <v>492</v>
      </c>
      <c r="F176" s="81">
        <v>37834</v>
      </c>
      <c r="G176" s="82"/>
      <c r="H176" s="82"/>
      <c r="I176" s="83">
        <v>1600</v>
      </c>
      <c r="J176" s="82"/>
      <c r="K176" s="83">
        <v>323320</v>
      </c>
      <c r="L176" s="83">
        <v>375540</v>
      </c>
      <c r="M176" s="82"/>
      <c r="N176" s="82"/>
      <c r="O176" s="82"/>
      <c r="P176" s="83">
        <v>630480</v>
      </c>
      <c r="Q176" s="82"/>
      <c r="R176" s="82"/>
      <c r="S176" s="83">
        <v>21150</v>
      </c>
      <c r="T176" s="82"/>
      <c r="U176" s="82"/>
      <c r="V176" s="83">
        <v>400</v>
      </c>
      <c r="W176" s="83">
        <v>13268</v>
      </c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3">
        <v>1507430</v>
      </c>
      <c r="AI176" s="82"/>
      <c r="AJ176" s="83">
        <v>1588050</v>
      </c>
      <c r="AK176" s="82"/>
      <c r="AL176" s="83">
        <v>35390</v>
      </c>
      <c r="AM176" s="82"/>
      <c r="AN176" s="82"/>
      <c r="AO176" s="83">
        <v>1126</v>
      </c>
      <c r="AP176" s="83">
        <v>54320</v>
      </c>
      <c r="AQ176" s="83">
        <v>13570</v>
      </c>
      <c r="AR176" s="82"/>
      <c r="AS176" s="82"/>
      <c r="AT176" s="82"/>
      <c r="AU176" s="82"/>
      <c r="AV176" s="82"/>
      <c r="AW176" s="83">
        <v>3040</v>
      </c>
      <c r="AX176" s="83">
        <v>1894</v>
      </c>
      <c r="AY176" s="83">
        <v>2900</v>
      </c>
      <c r="AZ176" s="83">
        <v>48896</v>
      </c>
      <c r="BA176" s="83">
        <v>53790</v>
      </c>
      <c r="BB176" s="83">
        <v>335440</v>
      </c>
      <c r="BC176" s="82"/>
      <c r="BD176" s="83">
        <v>271680</v>
      </c>
      <c r="BE176" s="82"/>
      <c r="BF176" s="82"/>
      <c r="BG176" s="83">
        <v>1650300</v>
      </c>
      <c r="BH176" s="82"/>
      <c r="BI176" s="83">
        <v>14426380</v>
      </c>
      <c r="BJ176" s="83"/>
      <c r="BK176" s="82"/>
      <c r="BL176" s="82"/>
      <c r="BM176" s="82"/>
      <c r="BN176" s="82"/>
      <c r="BO176" s="83">
        <v>692210</v>
      </c>
      <c r="BP176" s="83">
        <v>692210</v>
      </c>
      <c r="BQ176" s="83"/>
      <c r="BR176" s="83"/>
      <c r="BS176" s="85">
        <f t="shared" si="32"/>
        <v>6927644</v>
      </c>
      <c r="BT176" s="84">
        <f t="shared" si="30"/>
        <v>14426380</v>
      </c>
      <c r="BU176" s="84">
        <f t="shared" si="33"/>
        <v>5940</v>
      </c>
      <c r="BV176" s="84">
        <f t="shared" si="31"/>
        <v>692210</v>
      </c>
      <c r="BW176" s="84">
        <f t="shared" si="34"/>
        <v>22052174</v>
      </c>
      <c r="BX176" s="86">
        <f t="shared" si="35"/>
        <v>31.414789308301305</v>
      </c>
      <c r="BY176" s="66">
        <f t="shared" si="36"/>
        <v>582.8665750383253</v>
      </c>
      <c r="BZ176" s="66">
        <f t="shared" si="29"/>
        <v>183.1063064968018</v>
      </c>
    </row>
    <row r="177" spans="1:78" ht="12.75">
      <c r="A177" s="49" t="s">
        <v>78</v>
      </c>
      <c r="B177" s="50" t="s">
        <v>480</v>
      </c>
      <c r="C177" s="50" t="s">
        <v>95</v>
      </c>
      <c r="D177" s="60" t="s">
        <v>493</v>
      </c>
      <c r="E177" s="50" t="s">
        <v>494</v>
      </c>
      <c r="F177" s="76">
        <v>1002</v>
      </c>
      <c r="G177" s="61"/>
      <c r="H177" s="61"/>
      <c r="I177" s="61"/>
      <c r="J177" s="61"/>
      <c r="K177" s="55">
        <v>42300</v>
      </c>
      <c r="L177" s="55">
        <v>19800</v>
      </c>
      <c r="M177" s="61"/>
      <c r="N177" s="55">
        <v>2500</v>
      </c>
      <c r="O177" s="61"/>
      <c r="P177" s="55">
        <v>22900</v>
      </c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55">
        <v>550</v>
      </c>
      <c r="AL177" s="61"/>
      <c r="AM177" s="61"/>
      <c r="AN177" s="61"/>
      <c r="AO177" s="61"/>
      <c r="AP177" s="55">
        <v>2000</v>
      </c>
      <c r="AQ177" s="55">
        <v>1000</v>
      </c>
      <c r="AR177" s="61"/>
      <c r="AS177" s="61"/>
      <c r="AT177" s="61"/>
      <c r="AU177" s="61"/>
      <c r="AV177" s="61"/>
      <c r="AW177" s="55">
        <v>50</v>
      </c>
      <c r="AX177" s="61"/>
      <c r="AY177" s="55">
        <v>61</v>
      </c>
      <c r="AZ177" s="55">
        <v>1000</v>
      </c>
      <c r="BA177" s="61"/>
      <c r="BB177" s="61"/>
      <c r="BC177" s="61"/>
      <c r="BD177" s="61"/>
      <c r="BE177" s="61"/>
      <c r="BF177" s="61"/>
      <c r="BG177" s="61"/>
      <c r="BH177" s="61"/>
      <c r="BI177" s="55">
        <v>348800</v>
      </c>
      <c r="BJ177" s="55"/>
      <c r="BK177" s="61"/>
      <c r="BL177" s="61"/>
      <c r="BM177" s="61"/>
      <c r="BN177" s="61"/>
      <c r="BO177" s="87"/>
      <c r="BP177" s="87"/>
      <c r="BQ177" s="87"/>
      <c r="BR177" s="87"/>
      <c r="BS177" s="63">
        <f t="shared" si="32"/>
        <v>92050</v>
      </c>
      <c r="BT177" s="64">
        <f t="shared" si="30"/>
        <v>348800</v>
      </c>
      <c r="BU177" s="64">
        <f t="shared" si="33"/>
        <v>111</v>
      </c>
      <c r="BV177" s="64">
        <f t="shared" si="31"/>
        <v>0</v>
      </c>
      <c r="BW177" s="64">
        <f t="shared" si="34"/>
        <v>440961</v>
      </c>
      <c r="BX177" s="65">
        <f t="shared" si="35"/>
        <v>20.874861949242675</v>
      </c>
      <c r="BY177" s="66">
        <f t="shared" si="36"/>
        <v>440.0808383233533</v>
      </c>
      <c r="BZ177" s="66">
        <f t="shared" si="29"/>
        <v>91.86626746506985</v>
      </c>
    </row>
    <row r="178" spans="1:78" ht="12.75">
      <c r="A178" s="49" t="s">
        <v>78</v>
      </c>
      <c r="B178" s="50" t="s">
        <v>480</v>
      </c>
      <c r="C178" s="50" t="s">
        <v>98</v>
      </c>
      <c r="D178" s="60" t="s">
        <v>495</v>
      </c>
      <c r="E178" s="50" t="s">
        <v>496</v>
      </c>
      <c r="F178" s="76">
        <v>3339</v>
      </c>
      <c r="G178" s="61"/>
      <c r="H178" s="61"/>
      <c r="I178" s="55">
        <v>450</v>
      </c>
      <c r="J178" s="61"/>
      <c r="K178" s="61"/>
      <c r="L178" s="55">
        <v>14760</v>
      </c>
      <c r="M178" s="61"/>
      <c r="N178" s="61"/>
      <c r="O178" s="61"/>
      <c r="P178" s="55">
        <v>30880</v>
      </c>
      <c r="Q178" s="61"/>
      <c r="R178" s="61"/>
      <c r="S178" s="55">
        <v>5080</v>
      </c>
      <c r="T178" s="61"/>
      <c r="U178" s="61"/>
      <c r="V178" s="61"/>
      <c r="W178" s="55">
        <v>2000</v>
      </c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55">
        <v>40660</v>
      </c>
      <c r="AI178" s="61"/>
      <c r="AJ178" s="61"/>
      <c r="AK178" s="61"/>
      <c r="AL178" s="61"/>
      <c r="AM178" s="61"/>
      <c r="AN178" s="61"/>
      <c r="AO178" s="61"/>
      <c r="AP178" s="55">
        <v>6750</v>
      </c>
      <c r="AQ178" s="61"/>
      <c r="AR178" s="61"/>
      <c r="AS178" s="61"/>
      <c r="AT178" s="61"/>
      <c r="AU178" s="61"/>
      <c r="AV178" s="61"/>
      <c r="AW178" s="55">
        <v>230</v>
      </c>
      <c r="AX178" s="61"/>
      <c r="AY178" s="61"/>
      <c r="AZ178" s="55">
        <v>5125</v>
      </c>
      <c r="BA178" s="55">
        <v>6985</v>
      </c>
      <c r="BB178" s="55">
        <v>9680</v>
      </c>
      <c r="BC178" s="61"/>
      <c r="BD178" s="55">
        <v>10220</v>
      </c>
      <c r="BE178" s="61"/>
      <c r="BF178" s="61"/>
      <c r="BG178" s="55">
        <v>13530</v>
      </c>
      <c r="BH178" s="61"/>
      <c r="BI178" s="55">
        <v>1487200</v>
      </c>
      <c r="BJ178" s="55"/>
      <c r="BK178" s="61"/>
      <c r="BL178" s="61"/>
      <c r="BM178" s="61"/>
      <c r="BN178" s="61"/>
      <c r="BO178" s="55"/>
      <c r="BP178" s="55">
        <v>18800</v>
      </c>
      <c r="BQ178" s="55"/>
      <c r="BR178" s="55"/>
      <c r="BS178" s="63">
        <f t="shared" si="32"/>
        <v>146120</v>
      </c>
      <c r="BT178" s="64">
        <f t="shared" si="30"/>
        <v>1487200</v>
      </c>
      <c r="BU178" s="64">
        <f t="shared" si="33"/>
        <v>230</v>
      </c>
      <c r="BV178" s="64">
        <f t="shared" si="31"/>
        <v>18800</v>
      </c>
      <c r="BW178" s="64">
        <f t="shared" si="34"/>
        <v>1652350</v>
      </c>
      <c r="BX178" s="65">
        <f t="shared" si="35"/>
        <v>8.843162768178654</v>
      </c>
      <c r="BY178" s="66">
        <f t="shared" si="36"/>
        <v>494.8637316561845</v>
      </c>
      <c r="BZ178" s="66">
        <f t="shared" si="29"/>
        <v>43.76160527103924</v>
      </c>
    </row>
    <row r="179" spans="1:78" ht="12.75">
      <c r="A179" s="49" t="s">
        <v>78</v>
      </c>
      <c r="B179" s="50" t="s">
        <v>480</v>
      </c>
      <c r="C179" s="50" t="s">
        <v>101</v>
      </c>
      <c r="D179" s="60" t="s">
        <v>497</v>
      </c>
      <c r="E179" s="50" t="s">
        <v>498</v>
      </c>
      <c r="F179" s="76">
        <v>1182</v>
      </c>
      <c r="G179" s="61"/>
      <c r="H179" s="61"/>
      <c r="I179" s="61"/>
      <c r="J179" s="61"/>
      <c r="K179" s="61"/>
      <c r="L179" s="55">
        <v>9920</v>
      </c>
      <c r="M179" s="61"/>
      <c r="N179" s="61"/>
      <c r="O179" s="61"/>
      <c r="P179" s="55">
        <v>25660</v>
      </c>
      <c r="Q179" s="61"/>
      <c r="R179" s="61"/>
      <c r="S179" s="55">
        <v>2395</v>
      </c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55">
        <v>24000</v>
      </c>
      <c r="AI179" s="61"/>
      <c r="AJ179" s="61"/>
      <c r="AK179" s="61"/>
      <c r="AL179" s="61"/>
      <c r="AM179" s="61"/>
      <c r="AN179" s="61"/>
      <c r="AO179" s="61"/>
      <c r="AP179" s="55">
        <v>1920</v>
      </c>
      <c r="AQ179" s="61"/>
      <c r="AR179" s="61"/>
      <c r="AS179" s="61"/>
      <c r="AT179" s="61"/>
      <c r="AU179" s="61"/>
      <c r="AV179" s="61"/>
      <c r="AW179" s="55">
        <v>49</v>
      </c>
      <c r="AX179" s="61"/>
      <c r="AY179" s="55">
        <v>65</v>
      </c>
      <c r="AZ179" s="55">
        <v>1416</v>
      </c>
      <c r="BA179" s="61"/>
      <c r="BB179" s="55">
        <v>3500</v>
      </c>
      <c r="BC179" s="61"/>
      <c r="BD179" s="55">
        <v>3920</v>
      </c>
      <c r="BE179" s="61"/>
      <c r="BF179" s="61"/>
      <c r="BG179" s="61"/>
      <c r="BH179" s="61"/>
      <c r="BI179" s="55">
        <v>358990</v>
      </c>
      <c r="BJ179" s="55"/>
      <c r="BK179" s="61"/>
      <c r="BL179" s="61"/>
      <c r="BM179" s="61"/>
      <c r="BN179" s="61"/>
      <c r="BO179" s="77">
        <v>14950</v>
      </c>
      <c r="BP179" s="77">
        <v>13950</v>
      </c>
      <c r="BQ179" s="77">
        <v>1000</v>
      </c>
      <c r="BR179" s="77"/>
      <c r="BS179" s="63">
        <f t="shared" si="32"/>
        <v>73731</v>
      </c>
      <c r="BT179" s="64">
        <f t="shared" si="30"/>
        <v>358990</v>
      </c>
      <c r="BU179" s="64">
        <f t="shared" si="33"/>
        <v>114</v>
      </c>
      <c r="BV179" s="64">
        <f t="shared" si="31"/>
        <v>13950</v>
      </c>
      <c r="BW179" s="64">
        <f t="shared" si="34"/>
        <v>446785</v>
      </c>
      <c r="BX179" s="65">
        <f t="shared" si="35"/>
        <v>16.502568349429815</v>
      </c>
      <c r="BY179" s="66">
        <f t="shared" si="36"/>
        <v>377.9906937394247</v>
      </c>
      <c r="BZ179" s="66">
        <f t="shared" si="29"/>
        <v>62.378172588832484</v>
      </c>
    </row>
    <row r="180" spans="1:78" ht="12.75">
      <c r="A180" s="49" t="s">
        <v>78</v>
      </c>
      <c r="B180" s="50" t="s">
        <v>480</v>
      </c>
      <c r="C180" s="50" t="s">
        <v>214</v>
      </c>
      <c r="D180" s="60" t="s">
        <v>499</v>
      </c>
      <c r="E180" s="50" t="s">
        <v>500</v>
      </c>
      <c r="F180" s="76">
        <v>1427</v>
      </c>
      <c r="G180" s="61"/>
      <c r="H180" s="61"/>
      <c r="I180" s="61"/>
      <c r="J180" s="61"/>
      <c r="K180" s="55">
        <v>50900</v>
      </c>
      <c r="L180" s="55">
        <v>35900</v>
      </c>
      <c r="M180" s="61"/>
      <c r="N180" s="61"/>
      <c r="O180" s="61"/>
      <c r="P180" s="55">
        <v>75600</v>
      </c>
      <c r="Q180" s="61"/>
      <c r="R180" s="61"/>
      <c r="S180" s="55">
        <v>3200</v>
      </c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55">
        <v>6000</v>
      </c>
      <c r="AX180" s="61"/>
      <c r="AY180" s="55">
        <v>6500</v>
      </c>
      <c r="AZ180" s="61"/>
      <c r="BA180" s="61"/>
      <c r="BB180" s="61"/>
      <c r="BC180" s="61"/>
      <c r="BD180" s="61"/>
      <c r="BE180" s="61"/>
      <c r="BF180" s="61"/>
      <c r="BG180" s="61"/>
      <c r="BH180" s="61"/>
      <c r="BI180" s="55">
        <v>550920</v>
      </c>
      <c r="BJ180" s="55"/>
      <c r="BK180" s="61"/>
      <c r="BL180" s="61"/>
      <c r="BM180" s="61"/>
      <c r="BN180" s="61"/>
      <c r="BO180" s="87"/>
      <c r="BP180" s="87"/>
      <c r="BQ180" s="87"/>
      <c r="BR180" s="87"/>
      <c r="BS180" s="63">
        <f t="shared" si="32"/>
        <v>165600</v>
      </c>
      <c r="BT180" s="64">
        <f t="shared" si="30"/>
        <v>550920</v>
      </c>
      <c r="BU180" s="64">
        <f t="shared" si="33"/>
        <v>12500</v>
      </c>
      <c r="BV180" s="64">
        <f t="shared" si="31"/>
        <v>0</v>
      </c>
      <c r="BW180" s="64">
        <f t="shared" si="34"/>
        <v>729020</v>
      </c>
      <c r="BX180" s="65">
        <f t="shared" si="35"/>
        <v>22.715426188581933</v>
      </c>
      <c r="BY180" s="66">
        <f t="shared" si="36"/>
        <v>510.87596355991593</v>
      </c>
      <c r="BZ180" s="66">
        <f t="shared" si="29"/>
        <v>116.04765241765942</v>
      </c>
    </row>
    <row r="181" spans="1:78" ht="12.75">
      <c r="A181" s="49" t="s">
        <v>78</v>
      </c>
      <c r="B181" s="50" t="s">
        <v>480</v>
      </c>
      <c r="C181" s="50" t="s">
        <v>281</v>
      </c>
      <c r="D181" s="60" t="s">
        <v>501</v>
      </c>
      <c r="E181" s="50" t="s">
        <v>502</v>
      </c>
      <c r="F181" s="76">
        <v>974</v>
      </c>
      <c r="G181" s="61"/>
      <c r="H181" s="61"/>
      <c r="I181" s="61"/>
      <c r="J181" s="61"/>
      <c r="K181" s="61"/>
      <c r="L181" s="55">
        <v>7500</v>
      </c>
      <c r="M181" s="61"/>
      <c r="N181" s="61"/>
      <c r="O181" s="61"/>
      <c r="P181" s="61"/>
      <c r="Q181" s="61"/>
      <c r="R181" s="61"/>
      <c r="S181" s="61"/>
      <c r="T181" s="55">
        <v>640</v>
      </c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55">
        <v>19640</v>
      </c>
      <c r="AI181" s="55">
        <v>10820</v>
      </c>
      <c r="AJ181" s="61"/>
      <c r="AK181" s="61"/>
      <c r="AL181" s="61"/>
      <c r="AM181" s="61"/>
      <c r="AN181" s="61"/>
      <c r="AO181" s="61"/>
      <c r="AP181" s="55">
        <v>20</v>
      </c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55">
        <v>4070</v>
      </c>
      <c r="BF181" s="55"/>
      <c r="BG181" s="61"/>
      <c r="BH181" s="61"/>
      <c r="BI181" s="55">
        <v>291800</v>
      </c>
      <c r="BJ181" s="55"/>
      <c r="BK181" s="61"/>
      <c r="BL181" s="61"/>
      <c r="BM181" s="61"/>
      <c r="BN181" s="61"/>
      <c r="BO181" s="55">
        <v>3830</v>
      </c>
      <c r="BP181" s="55"/>
      <c r="BQ181" s="55">
        <v>3830</v>
      </c>
      <c r="BR181" s="55"/>
      <c r="BS181" s="63">
        <f t="shared" si="32"/>
        <v>46520</v>
      </c>
      <c r="BT181" s="64">
        <f t="shared" si="30"/>
        <v>291800</v>
      </c>
      <c r="BU181" s="64">
        <f t="shared" si="33"/>
        <v>0</v>
      </c>
      <c r="BV181" s="64">
        <f t="shared" si="31"/>
        <v>0</v>
      </c>
      <c r="BW181" s="64">
        <f t="shared" si="34"/>
        <v>338320</v>
      </c>
      <c r="BX181" s="65">
        <f t="shared" si="35"/>
        <v>13.750295578150862</v>
      </c>
      <c r="BY181" s="66">
        <f t="shared" si="36"/>
        <v>347.3511293634497</v>
      </c>
      <c r="BZ181" s="66">
        <f t="shared" si="29"/>
        <v>47.761806981519506</v>
      </c>
    </row>
    <row r="182" spans="1:78" ht="12.75">
      <c r="A182" s="49" t="s">
        <v>78</v>
      </c>
      <c r="B182" s="50" t="s">
        <v>480</v>
      </c>
      <c r="C182" s="50" t="s">
        <v>104</v>
      </c>
      <c r="D182" s="60" t="s">
        <v>503</v>
      </c>
      <c r="E182" s="50" t="s">
        <v>504</v>
      </c>
      <c r="F182" s="76">
        <v>708</v>
      </c>
      <c r="G182" s="61"/>
      <c r="H182" s="61"/>
      <c r="I182" s="61"/>
      <c r="J182" s="61"/>
      <c r="K182" s="61"/>
      <c r="L182" s="55">
        <v>3050</v>
      </c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55">
        <v>3570</v>
      </c>
      <c r="AI182" s="55">
        <v>4550</v>
      </c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55">
        <v>211170</v>
      </c>
      <c r="BJ182" s="55"/>
      <c r="BK182" s="61"/>
      <c r="BL182" s="61"/>
      <c r="BM182" s="61"/>
      <c r="BN182" s="61"/>
      <c r="BO182" s="55"/>
      <c r="BP182" s="55">
        <v>9950</v>
      </c>
      <c r="BQ182" s="55"/>
      <c r="BR182" s="55"/>
      <c r="BS182" s="63">
        <f t="shared" si="32"/>
        <v>11170</v>
      </c>
      <c r="BT182" s="64">
        <f t="shared" si="30"/>
        <v>211170</v>
      </c>
      <c r="BU182" s="64">
        <f t="shared" si="33"/>
        <v>0</v>
      </c>
      <c r="BV182" s="64">
        <f t="shared" si="31"/>
        <v>9950</v>
      </c>
      <c r="BW182" s="64">
        <f t="shared" si="34"/>
        <v>232290</v>
      </c>
      <c r="BX182" s="65">
        <f t="shared" si="35"/>
        <v>4.808644366955099</v>
      </c>
      <c r="BY182" s="66">
        <f t="shared" si="36"/>
        <v>328.09322033898303</v>
      </c>
      <c r="BZ182" s="66">
        <f t="shared" si="29"/>
        <v>15.77683615819209</v>
      </c>
    </row>
    <row r="183" spans="1:78" ht="12.75">
      <c r="A183" s="49" t="s">
        <v>78</v>
      </c>
      <c r="B183" s="50" t="s">
        <v>480</v>
      </c>
      <c r="C183" s="50" t="s">
        <v>107</v>
      </c>
      <c r="D183" s="60" t="s">
        <v>505</v>
      </c>
      <c r="E183" s="50" t="s">
        <v>506</v>
      </c>
      <c r="F183" s="76">
        <v>1754</v>
      </c>
      <c r="G183" s="61"/>
      <c r="H183" s="61"/>
      <c r="I183" s="61"/>
      <c r="J183" s="61"/>
      <c r="K183" s="55">
        <v>12200</v>
      </c>
      <c r="L183" s="55">
        <v>13950</v>
      </c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55">
        <v>30140</v>
      </c>
      <c r="AI183" s="55">
        <v>14780</v>
      </c>
      <c r="AJ183" s="61"/>
      <c r="AK183" s="61"/>
      <c r="AL183" s="61"/>
      <c r="AM183" s="61"/>
      <c r="AN183" s="61"/>
      <c r="AO183" s="61"/>
      <c r="AP183" s="55">
        <v>1850</v>
      </c>
      <c r="AQ183" s="61"/>
      <c r="AR183" s="61"/>
      <c r="AS183" s="61"/>
      <c r="AT183" s="61"/>
      <c r="AU183" s="61"/>
      <c r="AV183" s="61"/>
      <c r="AW183" s="55">
        <v>67</v>
      </c>
      <c r="AX183" s="61"/>
      <c r="AY183" s="55">
        <v>11</v>
      </c>
      <c r="AZ183" s="55">
        <v>3020</v>
      </c>
      <c r="BA183" s="61"/>
      <c r="BB183" s="61"/>
      <c r="BC183" s="61"/>
      <c r="BD183" s="55">
        <v>6440</v>
      </c>
      <c r="BE183" s="61"/>
      <c r="BF183" s="61"/>
      <c r="BG183" s="61"/>
      <c r="BH183" s="61"/>
      <c r="BI183" s="55">
        <v>828710</v>
      </c>
      <c r="BJ183" s="55"/>
      <c r="BK183" s="61"/>
      <c r="BL183" s="61"/>
      <c r="BM183" s="61"/>
      <c r="BN183" s="61"/>
      <c r="BO183" s="55"/>
      <c r="BP183" s="55">
        <v>12690</v>
      </c>
      <c r="BQ183" s="55"/>
      <c r="BR183" s="55"/>
      <c r="BS183" s="63">
        <f t="shared" si="32"/>
        <v>82380</v>
      </c>
      <c r="BT183" s="64">
        <f t="shared" si="30"/>
        <v>828710</v>
      </c>
      <c r="BU183" s="64">
        <f t="shared" si="33"/>
        <v>78</v>
      </c>
      <c r="BV183" s="64">
        <f t="shared" si="31"/>
        <v>12690</v>
      </c>
      <c r="BW183" s="64">
        <f t="shared" si="34"/>
        <v>923858</v>
      </c>
      <c r="BX183" s="65">
        <f t="shared" si="35"/>
        <v>8.916954770105361</v>
      </c>
      <c r="BY183" s="66">
        <f t="shared" si="36"/>
        <v>526.7149372862029</v>
      </c>
      <c r="BZ183" s="66">
        <f t="shared" si="29"/>
        <v>46.96693272519954</v>
      </c>
    </row>
    <row r="184" spans="1:78" ht="12.75">
      <c r="A184" s="49" t="s">
        <v>78</v>
      </c>
      <c r="B184" s="50" t="s">
        <v>480</v>
      </c>
      <c r="C184" s="50" t="s">
        <v>110</v>
      </c>
      <c r="D184" s="60" t="s">
        <v>507</v>
      </c>
      <c r="E184" s="50" t="s">
        <v>508</v>
      </c>
      <c r="F184" s="76">
        <v>484</v>
      </c>
      <c r="G184" s="61"/>
      <c r="H184" s="61"/>
      <c r="I184" s="61"/>
      <c r="J184" s="61"/>
      <c r="K184" s="55">
        <v>3613</v>
      </c>
      <c r="L184" s="55">
        <v>3172</v>
      </c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55">
        <v>9780</v>
      </c>
      <c r="AJ184" s="61"/>
      <c r="AK184" s="61"/>
      <c r="AL184" s="61"/>
      <c r="AM184" s="61"/>
      <c r="AN184" s="61"/>
      <c r="AO184" s="61"/>
      <c r="AP184" s="55">
        <v>320</v>
      </c>
      <c r="AQ184" s="61"/>
      <c r="AR184" s="61"/>
      <c r="AS184" s="61"/>
      <c r="AT184" s="61"/>
      <c r="AU184" s="61"/>
      <c r="AV184" s="61"/>
      <c r="AW184" s="55">
        <v>12</v>
      </c>
      <c r="AX184" s="61"/>
      <c r="AY184" s="55">
        <v>22</v>
      </c>
      <c r="AZ184" s="55">
        <v>105</v>
      </c>
      <c r="BA184" s="55">
        <v>216</v>
      </c>
      <c r="BB184" s="61"/>
      <c r="BC184" s="61"/>
      <c r="BD184" s="61"/>
      <c r="BE184" s="61"/>
      <c r="BF184" s="61"/>
      <c r="BG184" s="61"/>
      <c r="BH184" s="61"/>
      <c r="BI184" s="55">
        <v>145058</v>
      </c>
      <c r="BJ184" s="55"/>
      <c r="BK184" s="61"/>
      <c r="BL184" s="61"/>
      <c r="BM184" s="61"/>
      <c r="BN184" s="61"/>
      <c r="BO184" s="55"/>
      <c r="BP184" s="55">
        <v>7948</v>
      </c>
      <c r="BQ184" s="55"/>
      <c r="BR184" s="55"/>
      <c r="BS184" s="63">
        <f t="shared" si="32"/>
        <v>17206</v>
      </c>
      <c r="BT184" s="64">
        <f t="shared" si="30"/>
        <v>145058</v>
      </c>
      <c r="BU184" s="64">
        <f t="shared" si="33"/>
        <v>34</v>
      </c>
      <c r="BV184" s="64">
        <f t="shared" si="31"/>
        <v>7948</v>
      </c>
      <c r="BW184" s="64">
        <f t="shared" si="34"/>
        <v>170246</v>
      </c>
      <c r="BX184" s="65">
        <f t="shared" si="35"/>
        <v>10.106551695781398</v>
      </c>
      <c r="BY184" s="66">
        <f t="shared" si="36"/>
        <v>351.74793388429754</v>
      </c>
      <c r="BZ184" s="66">
        <f t="shared" si="29"/>
        <v>35.549586776859506</v>
      </c>
    </row>
    <row r="185" spans="1:78" ht="12.75">
      <c r="A185" s="49" t="s">
        <v>78</v>
      </c>
      <c r="B185" s="50" t="s">
        <v>480</v>
      </c>
      <c r="C185" s="50" t="s">
        <v>113</v>
      </c>
      <c r="D185" s="60" t="s">
        <v>509</v>
      </c>
      <c r="E185" s="50" t="s">
        <v>510</v>
      </c>
      <c r="F185" s="76">
        <v>1261</v>
      </c>
      <c r="G185" s="61"/>
      <c r="H185" s="61"/>
      <c r="I185" s="61"/>
      <c r="J185" s="61"/>
      <c r="K185" s="55">
        <v>9033</v>
      </c>
      <c r="L185" s="55">
        <v>7932</v>
      </c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55">
        <v>24450</v>
      </c>
      <c r="AJ185" s="61"/>
      <c r="AK185" s="61"/>
      <c r="AL185" s="61"/>
      <c r="AM185" s="61"/>
      <c r="AN185" s="61"/>
      <c r="AO185" s="61"/>
      <c r="AP185" s="55">
        <v>1120</v>
      </c>
      <c r="AQ185" s="61"/>
      <c r="AR185" s="61"/>
      <c r="AS185" s="61"/>
      <c r="AT185" s="61"/>
      <c r="AU185" s="61"/>
      <c r="AV185" s="61"/>
      <c r="AW185" s="55">
        <v>32</v>
      </c>
      <c r="AX185" s="61"/>
      <c r="AY185" s="55">
        <v>55</v>
      </c>
      <c r="AZ185" s="55">
        <v>588</v>
      </c>
      <c r="BA185" s="55">
        <v>432</v>
      </c>
      <c r="BB185" s="61"/>
      <c r="BC185" s="61"/>
      <c r="BD185" s="61"/>
      <c r="BE185" s="61"/>
      <c r="BF185" s="61"/>
      <c r="BG185" s="61"/>
      <c r="BH185" s="61"/>
      <c r="BI185" s="55">
        <v>427654</v>
      </c>
      <c r="BJ185" s="55"/>
      <c r="BK185" s="61"/>
      <c r="BL185" s="61"/>
      <c r="BM185" s="61"/>
      <c r="BN185" s="61"/>
      <c r="BO185" s="55"/>
      <c r="BP185" s="55">
        <v>8888</v>
      </c>
      <c r="BQ185" s="55"/>
      <c r="BR185" s="55"/>
      <c r="BS185" s="63">
        <f t="shared" si="32"/>
        <v>43555</v>
      </c>
      <c r="BT185" s="64">
        <f t="shared" si="30"/>
        <v>427654</v>
      </c>
      <c r="BU185" s="64">
        <f t="shared" si="33"/>
        <v>87</v>
      </c>
      <c r="BV185" s="64">
        <f t="shared" si="31"/>
        <v>8888</v>
      </c>
      <c r="BW185" s="64">
        <f t="shared" si="34"/>
        <v>480184</v>
      </c>
      <c r="BX185" s="65">
        <f t="shared" si="35"/>
        <v>9.070481315495726</v>
      </c>
      <c r="BY185" s="66">
        <f t="shared" si="36"/>
        <v>380.7961934972244</v>
      </c>
      <c r="BZ185" s="66">
        <f t="shared" si="29"/>
        <v>34.540047581284696</v>
      </c>
    </row>
    <row r="186" spans="1:78" ht="12.75">
      <c r="A186" s="49" t="s">
        <v>78</v>
      </c>
      <c r="B186" s="50" t="s">
        <v>480</v>
      </c>
      <c r="C186" s="50" t="s">
        <v>116</v>
      </c>
      <c r="D186" s="60" t="s">
        <v>511</v>
      </c>
      <c r="E186" s="50" t="s">
        <v>512</v>
      </c>
      <c r="F186" s="76">
        <v>833</v>
      </c>
      <c r="G186" s="61"/>
      <c r="H186" s="61"/>
      <c r="I186" s="61"/>
      <c r="J186" s="61"/>
      <c r="K186" s="55">
        <v>2690</v>
      </c>
      <c r="L186" s="55">
        <v>8850</v>
      </c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55">
        <v>22</v>
      </c>
      <c r="AD186" s="61"/>
      <c r="AE186" s="61"/>
      <c r="AF186" s="61"/>
      <c r="AG186" s="61"/>
      <c r="AH186" s="55">
        <v>18200</v>
      </c>
      <c r="AI186" s="55">
        <v>13195</v>
      </c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55">
        <v>1390</v>
      </c>
      <c r="BD186" s="61"/>
      <c r="BE186" s="61"/>
      <c r="BF186" s="61"/>
      <c r="BG186" s="61"/>
      <c r="BH186" s="61"/>
      <c r="BI186" s="55">
        <v>288680</v>
      </c>
      <c r="BJ186" s="55"/>
      <c r="BK186" s="61"/>
      <c r="BL186" s="61"/>
      <c r="BM186" s="61"/>
      <c r="BN186" s="61"/>
      <c r="BO186" s="55"/>
      <c r="BP186" s="55">
        <v>6020</v>
      </c>
      <c r="BQ186" s="55"/>
      <c r="BR186" s="55"/>
      <c r="BS186" s="63">
        <f t="shared" si="32"/>
        <v>44347</v>
      </c>
      <c r="BT186" s="64">
        <f t="shared" si="30"/>
        <v>288680</v>
      </c>
      <c r="BU186" s="64">
        <f t="shared" si="33"/>
        <v>0</v>
      </c>
      <c r="BV186" s="64">
        <f t="shared" si="31"/>
        <v>6020</v>
      </c>
      <c r="BW186" s="64">
        <f t="shared" si="34"/>
        <v>339047</v>
      </c>
      <c r="BX186" s="65">
        <f t="shared" si="35"/>
        <v>13.079897477340898</v>
      </c>
      <c r="BY186" s="66">
        <f t="shared" si="36"/>
        <v>407.0192076830732</v>
      </c>
      <c r="BZ186" s="66">
        <f t="shared" si="29"/>
        <v>53.237695078031216</v>
      </c>
    </row>
    <row r="187" spans="1:78" ht="12.75">
      <c r="A187" s="49" t="s">
        <v>78</v>
      </c>
      <c r="B187" s="50" t="s">
        <v>480</v>
      </c>
      <c r="C187" s="50" t="s">
        <v>119</v>
      </c>
      <c r="D187" s="60" t="s">
        <v>513</v>
      </c>
      <c r="E187" s="50" t="s">
        <v>514</v>
      </c>
      <c r="F187" s="76">
        <v>7111</v>
      </c>
      <c r="G187" s="61"/>
      <c r="H187" s="61"/>
      <c r="I187" s="61"/>
      <c r="J187" s="61"/>
      <c r="K187" s="55">
        <v>28800</v>
      </c>
      <c r="L187" s="55">
        <v>11500</v>
      </c>
      <c r="M187" s="61"/>
      <c r="N187" s="61">
        <v>2800</v>
      </c>
      <c r="O187" s="61"/>
      <c r="P187" s="61">
        <v>41100</v>
      </c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55"/>
      <c r="AD187" s="61">
        <v>5500</v>
      </c>
      <c r="AE187" s="61"/>
      <c r="AF187" s="61"/>
      <c r="AG187" s="61"/>
      <c r="AH187" s="55"/>
      <c r="AI187" s="55"/>
      <c r="AJ187" s="61"/>
      <c r="AK187" s="61">
        <v>6440</v>
      </c>
      <c r="AL187" s="61"/>
      <c r="AM187" s="61"/>
      <c r="AN187" s="61"/>
      <c r="AO187" s="61"/>
      <c r="AP187" s="61">
        <v>4140</v>
      </c>
      <c r="AQ187" s="61"/>
      <c r="AR187" s="61"/>
      <c r="AS187" s="61"/>
      <c r="AT187" s="61"/>
      <c r="AU187" s="61"/>
      <c r="AV187" s="61"/>
      <c r="AW187" s="61"/>
      <c r="AX187" s="61"/>
      <c r="AY187" s="61"/>
      <c r="AZ187" s="61">
        <v>200</v>
      </c>
      <c r="BA187" s="61"/>
      <c r="BB187" s="61"/>
      <c r="BC187" s="55"/>
      <c r="BD187" s="61"/>
      <c r="BE187" s="61"/>
      <c r="BF187" s="61"/>
      <c r="BG187" s="61">
        <v>11020</v>
      </c>
      <c r="BH187" s="61"/>
      <c r="BI187" s="55">
        <v>3114410</v>
      </c>
      <c r="BJ187" s="55"/>
      <c r="BK187" s="61"/>
      <c r="BL187" s="61"/>
      <c r="BM187" s="61"/>
      <c r="BN187" s="61"/>
      <c r="BO187" s="55">
        <v>58100</v>
      </c>
      <c r="BP187" s="55">
        <v>58100</v>
      </c>
      <c r="BQ187" s="55"/>
      <c r="BR187" s="55"/>
      <c r="BS187" s="63">
        <f t="shared" si="32"/>
        <v>111500</v>
      </c>
      <c r="BT187" s="64">
        <f t="shared" si="30"/>
        <v>3114410</v>
      </c>
      <c r="BU187" s="64">
        <f t="shared" si="33"/>
        <v>0</v>
      </c>
      <c r="BV187" s="64">
        <f t="shared" si="31"/>
        <v>58100</v>
      </c>
      <c r="BW187" s="64">
        <f t="shared" si="34"/>
        <v>3284010</v>
      </c>
      <c r="BX187" s="65">
        <f t="shared" si="35"/>
        <v>3.395239356762007</v>
      </c>
      <c r="BY187" s="66">
        <f t="shared" si="36"/>
        <v>461.82112220503444</v>
      </c>
      <c r="BZ187" s="66">
        <f t="shared" si="29"/>
        <v>15.679932498945297</v>
      </c>
    </row>
    <row r="188" spans="1:78" ht="12.75">
      <c r="A188" s="49" t="s">
        <v>78</v>
      </c>
      <c r="B188" s="50" t="s">
        <v>480</v>
      </c>
      <c r="C188" s="50" t="s">
        <v>122</v>
      </c>
      <c r="D188" s="60" t="s">
        <v>515</v>
      </c>
      <c r="E188" s="50" t="s">
        <v>516</v>
      </c>
      <c r="F188" s="88">
        <v>13428</v>
      </c>
      <c r="G188" s="55">
        <v>80</v>
      </c>
      <c r="H188" s="61"/>
      <c r="I188" s="61"/>
      <c r="J188" s="61"/>
      <c r="K188" s="55">
        <v>230900</v>
      </c>
      <c r="L188" s="55">
        <v>139360</v>
      </c>
      <c r="M188" s="61"/>
      <c r="N188" s="55">
        <v>14900</v>
      </c>
      <c r="O188" s="55">
        <v>67440</v>
      </c>
      <c r="P188" s="55">
        <v>185000</v>
      </c>
      <c r="Q188" s="55">
        <v>301</v>
      </c>
      <c r="R188" s="61"/>
      <c r="S188" s="55">
        <v>15820</v>
      </c>
      <c r="T188" s="61"/>
      <c r="U188" s="61"/>
      <c r="V188" s="61"/>
      <c r="W188" s="55">
        <v>3586</v>
      </c>
      <c r="X188" s="61"/>
      <c r="Y188" s="61"/>
      <c r="Z188" s="61"/>
      <c r="AA188" s="61"/>
      <c r="AB188" s="61"/>
      <c r="AC188" s="61"/>
      <c r="AD188" s="61"/>
      <c r="AE188" s="61"/>
      <c r="AF188" s="55">
        <v>57480</v>
      </c>
      <c r="AG188" s="61"/>
      <c r="AH188" s="55">
        <v>245820</v>
      </c>
      <c r="AI188" s="61"/>
      <c r="AJ188" s="55">
        <v>918810</v>
      </c>
      <c r="AK188" s="61"/>
      <c r="AL188" s="61"/>
      <c r="AM188" s="61"/>
      <c r="AN188" s="61"/>
      <c r="AO188" s="55">
        <v>170</v>
      </c>
      <c r="AP188" s="55">
        <v>17440</v>
      </c>
      <c r="AQ188" s="55">
        <v>950</v>
      </c>
      <c r="AR188" s="61"/>
      <c r="AS188" s="61"/>
      <c r="AT188" s="61"/>
      <c r="AU188" s="61"/>
      <c r="AV188" s="61"/>
      <c r="AW188" s="55">
        <v>981</v>
      </c>
      <c r="AX188" s="61"/>
      <c r="AY188" s="55">
        <v>3060</v>
      </c>
      <c r="AZ188" s="55">
        <v>13800</v>
      </c>
      <c r="BA188" s="55">
        <v>32045</v>
      </c>
      <c r="BB188" s="55">
        <v>54200</v>
      </c>
      <c r="BC188" s="61"/>
      <c r="BD188" s="55">
        <v>34040</v>
      </c>
      <c r="BE188" s="61"/>
      <c r="BF188" s="61"/>
      <c r="BG188" s="55">
        <v>82060</v>
      </c>
      <c r="BH188" s="61"/>
      <c r="BI188" s="55">
        <v>3033120</v>
      </c>
      <c r="BJ188" s="55"/>
      <c r="BK188" s="61"/>
      <c r="BL188" s="61"/>
      <c r="BM188" s="61"/>
      <c r="BN188" s="61"/>
      <c r="BO188" s="55"/>
      <c r="BP188" s="55">
        <v>126100</v>
      </c>
      <c r="BQ188" s="55"/>
      <c r="BR188" s="55"/>
      <c r="BS188" s="63">
        <f t="shared" si="32"/>
        <v>2113901</v>
      </c>
      <c r="BT188" s="64">
        <f t="shared" si="30"/>
        <v>3033120</v>
      </c>
      <c r="BU188" s="64">
        <f t="shared" si="33"/>
        <v>4342</v>
      </c>
      <c r="BV188" s="64">
        <f t="shared" si="31"/>
        <v>126100</v>
      </c>
      <c r="BW188" s="64">
        <f t="shared" si="34"/>
        <v>5277463</v>
      </c>
      <c r="BX188" s="65">
        <f t="shared" si="35"/>
        <v>40.05525003207033</v>
      </c>
      <c r="BY188" s="66">
        <f t="shared" si="36"/>
        <v>393.01928805481083</v>
      </c>
      <c r="BZ188" s="66">
        <f t="shared" si="29"/>
        <v>157.42485850461722</v>
      </c>
    </row>
    <row r="189" spans="1:78" ht="12.75">
      <c r="A189" s="49" t="s">
        <v>78</v>
      </c>
      <c r="B189" s="50" t="s">
        <v>480</v>
      </c>
      <c r="C189" s="50" t="s">
        <v>125</v>
      </c>
      <c r="D189" s="60" t="s">
        <v>517</v>
      </c>
      <c r="E189" s="50" t="s">
        <v>518</v>
      </c>
      <c r="F189" s="88">
        <v>436</v>
      </c>
      <c r="G189" s="55"/>
      <c r="H189" s="61"/>
      <c r="I189" s="61"/>
      <c r="J189" s="61"/>
      <c r="K189" s="55"/>
      <c r="L189" s="55"/>
      <c r="M189" s="61"/>
      <c r="N189" s="55"/>
      <c r="O189" s="55"/>
      <c r="P189" s="55"/>
      <c r="Q189" s="55"/>
      <c r="R189" s="61"/>
      <c r="S189" s="55"/>
      <c r="T189" s="61"/>
      <c r="U189" s="61"/>
      <c r="V189" s="61"/>
      <c r="W189" s="55"/>
      <c r="X189" s="61"/>
      <c r="Y189" s="61"/>
      <c r="Z189" s="61"/>
      <c r="AA189" s="61"/>
      <c r="AB189" s="61"/>
      <c r="AC189" s="61"/>
      <c r="AD189" s="61"/>
      <c r="AE189" s="61"/>
      <c r="AF189" s="55"/>
      <c r="AG189" s="61"/>
      <c r="AH189" s="55">
        <v>4470</v>
      </c>
      <c r="AI189" s="61"/>
      <c r="AJ189" s="55"/>
      <c r="AK189" s="61"/>
      <c r="AL189" s="61"/>
      <c r="AM189" s="61"/>
      <c r="AN189" s="61"/>
      <c r="AO189" s="55"/>
      <c r="AP189" s="55"/>
      <c r="AQ189" s="55"/>
      <c r="AR189" s="61"/>
      <c r="AS189" s="61"/>
      <c r="AT189" s="61"/>
      <c r="AU189" s="61"/>
      <c r="AV189" s="61"/>
      <c r="AW189" s="55"/>
      <c r="AX189" s="61"/>
      <c r="AY189" s="55"/>
      <c r="AZ189" s="55"/>
      <c r="BA189" s="55"/>
      <c r="BB189" s="55"/>
      <c r="BC189" s="61"/>
      <c r="BD189" s="55"/>
      <c r="BE189" s="61">
        <v>4100</v>
      </c>
      <c r="BF189" s="61"/>
      <c r="BG189" s="55"/>
      <c r="BH189" s="61"/>
      <c r="BI189" s="55">
        <v>135380</v>
      </c>
      <c r="BJ189" s="55"/>
      <c r="BK189" s="61"/>
      <c r="BL189" s="61"/>
      <c r="BM189" s="61"/>
      <c r="BN189" s="61"/>
      <c r="BO189" s="77"/>
      <c r="BP189" s="77"/>
      <c r="BQ189" s="77"/>
      <c r="BR189" s="77"/>
      <c r="BS189" s="63">
        <f t="shared" si="32"/>
        <v>8570</v>
      </c>
      <c r="BT189" s="64">
        <f t="shared" si="30"/>
        <v>135380</v>
      </c>
      <c r="BU189" s="64">
        <f t="shared" si="33"/>
        <v>0</v>
      </c>
      <c r="BV189" s="64">
        <f t="shared" si="31"/>
        <v>0</v>
      </c>
      <c r="BW189" s="64">
        <f t="shared" si="34"/>
        <v>143950</v>
      </c>
      <c r="BX189" s="65">
        <f t="shared" si="35"/>
        <v>5.9534560611323375</v>
      </c>
      <c r="BY189" s="66">
        <f t="shared" si="36"/>
        <v>330.1605504587156</v>
      </c>
      <c r="BZ189" s="66">
        <f t="shared" si="29"/>
        <v>19.655963302752294</v>
      </c>
    </row>
    <row r="190" spans="1:78" ht="12.75">
      <c r="A190" s="49" t="s">
        <v>78</v>
      </c>
      <c r="B190" s="50" t="s">
        <v>480</v>
      </c>
      <c r="C190" s="50" t="s">
        <v>128</v>
      </c>
      <c r="D190" s="60" t="s">
        <v>519</v>
      </c>
      <c r="E190" s="50" t="s">
        <v>520</v>
      </c>
      <c r="F190" s="88">
        <v>879</v>
      </c>
      <c r="G190" s="55"/>
      <c r="H190" s="61"/>
      <c r="I190" s="61"/>
      <c r="J190" s="61"/>
      <c r="K190" s="55">
        <v>10330</v>
      </c>
      <c r="L190" s="55">
        <v>6900</v>
      </c>
      <c r="M190" s="61"/>
      <c r="N190" s="55"/>
      <c r="O190" s="55"/>
      <c r="P190" s="55">
        <v>10060</v>
      </c>
      <c r="Q190" s="55"/>
      <c r="R190" s="61"/>
      <c r="S190" s="55"/>
      <c r="T190" s="61"/>
      <c r="U190" s="61"/>
      <c r="V190" s="61"/>
      <c r="W190" s="55"/>
      <c r="X190" s="61"/>
      <c r="Y190" s="61"/>
      <c r="Z190" s="61"/>
      <c r="AA190" s="61"/>
      <c r="AB190" s="61"/>
      <c r="AC190" s="61"/>
      <c r="AD190" s="61"/>
      <c r="AE190" s="61"/>
      <c r="AF190" s="55"/>
      <c r="AG190" s="61"/>
      <c r="AH190" s="55">
        <v>0</v>
      </c>
      <c r="AI190" s="61"/>
      <c r="AJ190" s="55"/>
      <c r="AK190" s="61"/>
      <c r="AL190" s="61"/>
      <c r="AM190" s="61"/>
      <c r="AN190" s="61"/>
      <c r="AO190" s="55"/>
      <c r="AP190" s="55">
        <v>0</v>
      </c>
      <c r="AQ190" s="55"/>
      <c r="AR190" s="61"/>
      <c r="AS190" s="61"/>
      <c r="AT190" s="61"/>
      <c r="AU190" s="61"/>
      <c r="AV190" s="61"/>
      <c r="AW190" s="55">
        <v>66</v>
      </c>
      <c r="AX190" s="61"/>
      <c r="AY190" s="55">
        <v>26</v>
      </c>
      <c r="AZ190" s="55"/>
      <c r="BA190" s="55"/>
      <c r="BB190" s="55"/>
      <c r="BC190" s="61"/>
      <c r="BD190" s="55"/>
      <c r="BE190" s="61"/>
      <c r="BF190" s="61"/>
      <c r="BG190" s="55"/>
      <c r="BH190" s="61"/>
      <c r="BI190" s="55">
        <v>254770</v>
      </c>
      <c r="BJ190" s="55"/>
      <c r="BK190" s="61"/>
      <c r="BL190" s="61"/>
      <c r="BM190" s="61"/>
      <c r="BN190" s="61"/>
      <c r="BO190" s="77">
        <v>17600</v>
      </c>
      <c r="BP190" s="77">
        <v>17600</v>
      </c>
      <c r="BQ190" s="77"/>
      <c r="BR190" s="77"/>
      <c r="BS190" s="63">
        <f t="shared" si="32"/>
        <v>27290</v>
      </c>
      <c r="BT190" s="64">
        <f t="shared" si="30"/>
        <v>254770</v>
      </c>
      <c r="BU190" s="64">
        <f t="shared" si="33"/>
        <v>92</v>
      </c>
      <c r="BV190" s="64">
        <f t="shared" si="31"/>
        <v>17600</v>
      </c>
      <c r="BW190" s="64">
        <f t="shared" si="34"/>
        <v>299752</v>
      </c>
      <c r="BX190" s="65">
        <f t="shared" si="35"/>
        <v>9.10419279938082</v>
      </c>
      <c r="BY190" s="66">
        <f t="shared" si="36"/>
        <v>341.0147895335609</v>
      </c>
      <c r="BZ190" s="66">
        <f t="shared" si="29"/>
        <v>31.046643913538112</v>
      </c>
    </row>
    <row r="191" spans="1:78" ht="12.75">
      <c r="A191" s="49" t="s">
        <v>78</v>
      </c>
      <c r="B191" s="50" t="s">
        <v>480</v>
      </c>
      <c r="C191" s="50" t="s">
        <v>217</v>
      </c>
      <c r="D191" s="60" t="s">
        <v>521</v>
      </c>
      <c r="E191" s="50" t="s">
        <v>522</v>
      </c>
      <c r="F191" s="76">
        <v>410</v>
      </c>
      <c r="G191" s="61"/>
      <c r="H191" s="61"/>
      <c r="I191" s="61"/>
      <c r="J191" s="61"/>
      <c r="K191" s="55">
        <v>3900</v>
      </c>
      <c r="L191" s="55">
        <v>1490</v>
      </c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55">
        <v>1650</v>
      </c>
      <c r="AI191" s="55">
        <v>2070</v>
      </c>
      <c r="AJ191" s="61"/>
      <c r="AK191" s="61"/>
      <c r="AL191" s="61"/>
      <c r="AM191" s="61"/>
      <c r="AN191" s="61"/>
      <c r="AO191" s="61"/>
      <c r="AP191" s="55">
        <v>680</v>
      </c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55">
        <v>127940</v>
      </c>
      <c r="BJ191" s="55"/>
      <c r="BK191" s="61"/>
      <c r="BL191" s="61"/>
      <c r="BM191" s="61"/>
      <c r="BN191" s="61"/>
      <c r="BO191" s="87"/>
      <c r="BP191" s="87"/>
      <c r="BQ191" s="87"/>
      <c r="BR191" s="87"/>
      <c r="BS191" s="63">
        <f t="shared" si="32"/>
        <v>9790</v>
      </c>
      <c r="BT191" s="64">
        <f t="shared" si="30"/>
        <v>127940</v>
      </c>
      <c r="BU191" s="64">
        <f t="shared" si="33"/>
        <v>0</v>
      </c>
      <c r="BV191" s="64">
        <f t="shared" si="31"/>
        <v>0</v>
      </c>
      <c r="BW191" s="64">
        <f t="shared" si="34"/>
        <v>137730</v>
      </c>
      <c r="BX191" s="65">
        <f t="shared" si="35"/>
        <v>7.108110070427648</v>
      </c>
      <c r="BY191" s="66">
        <f t="shared" si="36"/>
        <v>335.9268292682927</v>
      </c>
      <c r="BZ191" s="66">
        <f t="shared" si="29"/>
        <v>23.878048780487806</v>
      </c>
    </row>
    <row r="192" spans="1:78" ht="12.75">
      <c r="A192" s="49" t="s">
        <v>78</v>
      </c>
      <c r="B192" s="50" t="s">
        <v>480</v>
      </c>
      <c r="C192" s="50" t="s">
        <v>131</v>
      </c>
      <c r="D192" s="60" t="s">
        <v>523</v>
      </c>
      <c r="E192" s="50" t="s">
        <v>524</v>
      </c>
      <c r="F192" s="76">
        <v>2424</v>
      </c>
      <c r="G192" s="61"/>
      <c r="H192" s="61"/>
      <c r="I192" s="61"/>
      <c r="J192" s="61"/>
      <c r="K192" s="55">
        <v>2580</v>
      </c>
      <c r="L192" s="55">
        <v>13580</v>
      </c>
      <c r="M192" s="61"/>
      <c r="N192" s="61"/>
      <c r="O192" s="61"/>
      <c r="P192" s="55">
        <v>25140</v>
      </c>
      <c r="Q192" s="61"/>
      <c r="R192" s="61"/>
      <c r="S192" s="55">
        <v>2975</v>
      </c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55">
        <v>50260</v>
      </c>
      <c r="AI192" s="61"/>
      <c r="AJ192" s="61"/>
      <c r="AK192" s="61"/>
      <c r="AL192" s="61"/>
      <c r="AM192" s="61"/>
      <c r="AN192" s="61"/>
      <c r="AO192" s="61"/>
      <c r="AP192" s="55">
        <v>2320</v>
      </c>
      <c r="AQ192" s="61"/>
      <c r="AR192" s="61"/>
      <c r="AS192" s="61"/>
      <c r="AT192" s="61"/>
      <c r="AU192" s="61"/>
      <c r="AV192" s="61"/>
      <c r="AW192" s="55">
        <v>92</v>
      </c>
      <c r="AX192" s="61"/>
      <c r="AY192" s="55">
        <v>68</v>
      </c>
      <c r="AZ192" s="55">
        <v>1982</v>
      </c>
      <c r="BA192" s="61"/>
      <c r="BB192" s="55">
        <v>4500</v>
      </c>
      <c r="BC192" s="61"/>
      <c r="BD192" s="61"/>
      <c r="BE192" s="61"/>
      <c r="BF192" s="61"/>
      <c r="BG192" s="61"/>
      <c r="BH192" s="61"/>
      <c r="BI192" s="55">
        <v>914100</v>
      </c>
      <c r="BJ192" s="55"/>
      <c r="BK192" s="61"/>
      <c r="BL192" s="61"/>
      <c r="BM192" s="61"/>
      <c r="BN192" s="61"/>
      <c r="BO192" s="55"/>
      <c r="BP192" s="55">
        <v>16690</v>
      </c>
      <c r="BQ192" s="55"/>
      <c r="BR192" s="55"/>
      <c r="BS192" s="63">
        <f t="shared" si="32"/>
        <v>103337</v>
      </c>
      <c r="BT192" s="64">
        <f t="shared" si="30"/>
        <v>914100</v>
      </c>
      <c r="BU192" s="64">
        <f t="shared" si="33"/>
        <v>160</v>
      </c>
      <c r="BV192" s="64">
        <f t="shared" si="31"/>
        <v>16690</v>
      </c>
      <c r="BW192" s="64">
        <f t="shared" si="34"/>
        <v>1034287</v>
      </c>
      <c r="BX192" s="65">
        <f t="shared" si="35"/>
        <v>9.991133988921836</v>
      </c>
      <c r="BY192" s="66">
        <f t="shared" si="36"/>
        <v>426.6860561056106</v>
      </c>
      <c r="BZ192" s="66">
        <f t="shared" si="29"/>
        <v>42.630775577557756</v>
      </c>
    </row>
    <row r="193" spans="1:78" s="90" customFormat="1" ht="12.75">
      <c r="A193" s="49" t="s">
        <v>78</v>
      </c>
      <c r="B193" s="50" t="s">
        <v>480</v>
      </c>
      <c r="C193" s="50" t="s">
        <v>134</v>
      </c>
      <c r="D193" s="60" t="s">
        <v>525</v>
      </c>
      <c r="E193" s="50" t="s">
        <v>526</v>
      </c>
      <c r="F193" s="76">
        <v>2583</v>
      </c>
      <c r="G193" s="61"/>
      <c r="H193" s="61"/>
      <c r="I193" s="61"/>
      <c r="J193" s="61"/>
      <c r="K193" s="55">
        <v>17700</v>
      </c>
      <c r="L193" s="55">
        <v>13800</v>
      </c>
      <c r="M193" s="61"/>
      <c r="N193" s="61">
        <v>2500</v>
      </c>
      <c r="O193" s="61">
        <v>2500</v>
      </c>
      <c r="P193" s="55"/>
      <c r="Q193" s="61"/>
      <c r="R193" s="61"/>
      <c r="S193" s="55"/>
      <c r="T193" s="61"/>
      <c r="U193" s="61"/>
      <c r="V193" s="61"/>
      <c r="W193" s="61">
        <v>600</v>
      </c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55">
        <v>16380</v>
      </c>
      <c r="AI193" s="61"/>
      <c r="AJ193" s="61"/>
      <c r="AK193" s="61">
        <v>5950</v>
      </c>
      <c r="AL193" s="61"/>
      <c r="AM193" s="61"/>
      <c r="AN193" s="61"/>
      <c r="AO193" s="61"/>
      <c r="AP193" s="55">
        <v>820</v>
      </c>
      <c r="AQ193" s="61"/>
      <c r="AR193" s="61"/>
      <c r="AS193" s="61"/>
      <c r="AT193" s="61"/>
      <c r="AU193" s="61"/>
      <c r="AV193" s="61"/>
      <c r="AW193" s="55">
        <v>420</v>
      </c>
      <c r="AX193" s="61">
        <v>650</v>
      </c>
      <c r="AY193" s="55">
        <v>430</v>
      </c>
      <c r="AZ193" s="55">
        <v>2500</v>
      </c>
      <c r="BA193" s="61">
        <v>950</v>
      </c>
      <c r="BB193" s="55"/>
      <c r="BC193" s="61">
        <v>4400</v>
      </c>
      <c r="BD193" s="61">
        <v>2500</v>
      </c>
      <c r="BE193" s="61"/>
      <c r="BF193" s="61"/>
      <c r="BG193" s="61"/>
      <c r="BH193" s="61"/>
      <c r="BI193" s="55">
        <v>840820</v>
      </c>
      <c r="BJ193" s="55"/>
      <c r="BK193" s="61"/>
      <c r="BL193" s="61"/>
      <c r="BM193" s="61"/>
      <c r="BN193" s="61"/>
      <c r="BO193" s="55">
        <v>7920</v>
      </c>
      <c r="BP193" s="55">
        <v>7920</v>
      </c>
      <c r="BQ193" s="77"/>
      <c r="BR193" s="89"/>
      <c r="BS193" s="63">
        <f t="shared" si="32"/>
        <v>71250</v>
      </c>
      <c r="BT193" s="64">
        <f t="shared" si="30"/>
        <v>840820</v>
      </c>
      <c r="BU193" s="64">
        <f t="shared" si="33"/>
        <v>850</v>
      </c>
      <c r="BV193" s="64">
        <f t="shared" si="31"/>
        <v>7920</v>
      </c>
      <c r="BW193" s="64">
        <f t="shared" si="34"/>
        <v>920840</v>
      </c>
      <c r="BX193" s="65">
        <f t="shared" si="35"/>
        <v>7.7375005429824935</v>
      </c>
      <c r="BY193" s="66">
        <f t="shared" si="36"/>
        <v>356.5001935733643</v>
      </c>
      <c r="BZ193" s="66">
        <f t="shared" si="29"/>
        <v>27.584204413472705</v>
      </c>
    </row>
    <row r="194" spans="1:78" ht="12.75">
      <c r="A194" s="49" t="s">
        <v>78</v>
      </c>
      <c r="B194" s="50" t="s">
        <v>480</v>
      </c>
      <c r="C194" s="50" t="s">
        <v>308</v>
      </c>
      <c r="D194" s="60" t="s">
        <v>527</v>
      </c>
      <c r="E194" s="50" t="s">
        <v>528</v>
      </c>
      <c r="F194" s="76">
        <v>8509</v>
      </c>
      <c r="G194" s="61"/>
      <c r="H194" s="61"/>
      <c r="I194" s="61"/>
      <c r="J194" s="61"/>
      <c r="K194" s="55">
        <v>138760</v>
      </c>
      <c r="L194" s="55">
        <v>81200</v>
      </c>
      <c r="M194" s="61"/>
      <c r="N194" s="61"/>
      <c r="O194" s="61"/>
      <c r="P194" s="55">
        <v>165120</v>
      </c>
      <c r="Q194" s="55">
        <v>141</v>
      </c>
      <c r="R194" s="61"/>
      <c r="S194" s="61"/>
      <c r="T194" s="61"/>
      <c r="U194" s="61"/>
      <c r="V194" s="61"/>
      <c r="W194" s="55">
        <v>2000</v>
      </c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55">
        <v>227060</v>
      </c>
      <c r="AI194" s="61"/>
      <c r="AJ194" s="55">
        <v>487600</v>
      </c>
      <c r="AK194" s="55">
        <v>11260</v>
      </c>
      <c r="AL194" s="61"/>
      <c r="AM194" s="61"/>
      <c r="AN194" s="61"/>
      <c r="AO194" s="55">
        <v>439</v>
      </c>
      <c r="AP194" s="55">
        <v>10720</v>
      </c>
      <c r="AQ194" s="55">
        <v>3700</v>
      </c>
      <c r="AR194" s="61"/>
      <c r="AS194" s="61"/>
      <c r="AT194" s="61"/>
      <c r="AU194" s="61"/>
      <c r="AV194" s="61"/>
      <c r="AW194" s="55">
        <v>464</v>
      </c>
      <c r="AX194" s="61"/>
      <c r="AY194" s="55">
        <v>2082</v>
      </c>
      <c r="AZ194" s="55">
        <v>11655</v>
      </c>
      <c r="BA194" s="55">
        <v>11200</v>
      </c>
      <c r="BB194" s="55">
        <v>47460</v>
      </c>
      <c r="BC194" s="61"/>
      <c r="BD194" s="55">
        <v>7790</v>
      </c>
      <c r="BE194" s="61"/>
      <c r="BF194" s="61"/>
      <c r="BG194" s="55">
        <v>133180</v>
      </c>
      <c r="BH194" s="61"/>
      <c r="BI194" s="55">
        <v>2052460</v>
      </c>
      <c r="BJ194" s="55"/>
      <c r="BK194" s="61"/>
      <c r="BL194" s="55">
        <v>90500</v>
      </c>
      <c r="BM194" s="55">
        <v>9680</v>
      </c>
      <c r="BN194" s="61"/>
      <c r="BO194" s="55"/>
      <c r="BP194" s="55">
        <v>135100</v>
      </c>
      <c r="BQ194" s="55"/>
      <c r="BR194" s="55"/>
      <c r="BS194" s="63">
        <f t="shared" si="32"/>
        <v>1339144</v>
      </c>
      <c r="BT194" s="64">
        <f t="shared" si="30"/>
        <v>2052460</v>
      </c>
      <c r="BU194" s="64">
        <f t="shared" si="33"/>
        <v>2687</v>
      </c>
      <c r="BV194" s="64">
        <f t="shared" si="31"/>
        <v>135100</v>
      </c>
      <c r="BW194" s="64">
        <f t="shared" si="34"/>
        <v>3529391</v>
      </c>
      <c r="BX194" s="65">
        <f t="shared" si="35"/>
        <v>37.94263656251178</v>
      </c>
      <c r="BY194" s="66">
        <f t="shared" si="36"/>
        <v>414.7832882829945</v>
      </c>
      <c r="BZ194" s="66">
        <f t="shared" si="29"/>
        <v>157.3797155952521</v>
      </c>
    </row>
    <row r="195" spans="1:78" ht="12.75">
      <c r="A195" s="49" t="s">
        <v>78</v>
      </c>
      <c r="B195" s="50" t="s">
        <v>480</v>
      </c>
      <c r="C195" s="50" t="s">
        <v>137</v>
      </c>
      <c r="D195" s="60" t="s">
        <v>529</v>
      </c>
      <c r="E195" s="50" t="s">
        <v>530</v>
      </c>
      <c r="F195" s="76">
        <v>473</v>
      </c>
      <c r="G195" s="61"/>
      <c r="H195" s="61"/>
      <c r="I195" s="61"/>
      <c r="J195" s="61"/>
      <c r="K195" s="61"/>
      <c r="L195" s="55">
        <v>1840</v>
      </c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55">
        <v>2390</v>
      </c>
      <c r="AI195" s="55">
        <v>4950</v>
      </c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55">
        <v>18</v>
      </c>
      <c r="AX195" s="61"/>
      <c r="AY195" s="55">
        <v>5</v>
      </c>
      <c r="AZ195" s="61"/>
      <c r="BA195" s="61"/>
      <c r="BB195" s="61"/>
      <c r="BC195" s="61"/>
      <c r="BD195" s="61"/>
      <c r="BE195" s="61"/>
      <c r="BF195" s="61"/>
      <c r="BG195" s="61"/>
      <c r="BH195" s="61"/>
      <c r="BI195" s="55">
        <v>129390</v>
      </c>
      <c r="BJ195" s="55"/>
      <c r="BK195" s="61"/>
      <c r="BL195" s="61"/>
      <c r="BM195" s="61"/>
      <c r="BN195" s="61"/>
      <c r="BO195" s="55"/>
      <c r="BP195" s="55">
        <v>12720</v>
      </c>
      <c r="BQ195" s="55"/>
      <c r="BR195" s="55"/>
      <c r="BS195" s="63">
        <f t="shared" si="32"/>
        <v>9180</v>
      </c>
      <c r="BT195" s="64">
        <f t="shared" si="30"/>
        <v>129390</v>
      </c>
      <c r="BU195" s="64">
        <f t="shared" si="33"/>
        <v>23</v>
      </c>
      <c r="BV195" s="64">
        <f t="shared" si="31"/>
        <v>12720</v>
      </c>
      <c r="BW195" s="64">
        <f t="shared" si="34"/>
        <v>151313</v>
      </c>
      <c r="BX195" s="65">
        <f t="shared" si="35"/>
        <v>6.066894450575958</v>
      </c>
      <c r="BY195" s="66">
        <f t="shared" si="36"/>
        <v>319.90063424947147</v>
      </c>
      <c r="BZ195" s="66">
        <f aca="true" t="shared" si="37" ref="BZ195:BZ245">BS195/F195</f>
        <v>19.408033826638476</v>
      </c>
    </row>
    <row r="196" spans="1:78" ht="12.75">
      <c r="A196" s="49" t="s">
        <v>78</v>
      </c>
      <c r="B196" s="50" t="s">
        <v>480</v>
      </c>
      <c r="C196" s="50" t="s">
        <v>140</v>
      </c>
      <c r="D196" s="60" t="s">
        <v>531</v>
      </c>
      <c r="E196" s="50" t="s">
        <v>532</v>
      </c>
      <c r="F196" s="76">
        <v>787</v>
      </c>
      <c r="G196" s="61"/>
      <c r="H196" s="61"/>
      <c r="I196" s="61"/>
      <c r="J196" s="61"/>
      <c r="K196" s="55">
        <v>37900</v>
      </c>
      <c r="L196" s="55">
        <v>10100</v>
      </c>
      <c r="M196" s="61"/>
      <c r="N196" s="61"/>
      <c r="O196" s="61"/>
      <c r="P196" s="55">
        <v>33000</v>
      </c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55">
        <v>6850</v>
      </c>
      <c r="AQ196" s="61"/>
      <c r="AR196" s="61"/>
      <c r="AS196" s="61"/>
      <c r="AT196" s="61"/>
      <c r="AU196" s="61"/>
      <c r="AV196" s="61"/>
      <c r="AW196" s="55">
        <v>50</v>
      </c>
      <c r="AX196" s="61"/>
      <c r="AY196" s="55">
        <v>62</v>
      </c>
      <c r="AZ196" s="61"/>
      <c r="BA196" s="61"/>
      <c r="BB196" s="61"/>
      <c r="BC196" s="61"/>
      <c r="BD196" s="61"/>
      <c r="BE196" s="61"/>
      <c r="BF196" s="61"/>
      <c r="BG196" s="61"/>
      <c r="BH196" s="61"/>
      <c r="BI196" s="55">
        <v>361910</v>
      </c>
      <c r="BJ196" s="55"/>
      <c r="BK196" s="61"/>
      <c r="BL196" s="61"/>
      <c r="BM196" s="61"/>
      <c r="BN196" s="61"/>
      <c r="BO196" s="61"/>
      <c r="BP196" s="61"/>
      <c r="BQ196" s="61"/>
      <c r="BR196" s="61"/>
      <c r="BS196" s="63">
        <f t="shared" si="32"/>
        <v>87850</v>
      </c>
      <c r="BT196" s="64">
        <f t="shared" si="30"/>
        <v>361910</v>
      </c>
      <c r="BU196" s="64">
        <f t="shared" si="33"/>
        <v>112</v>
      </c>
      <c r="BV196" s="64">
        <f t="shared" si="31"/>
        <v>0</v>
      </c>
      <c r="BW196" s="64">
        <f t="shared" si="34"/>
        <v>449872</v>
      </c>
      <c r="BX196" s="65">
        <f t="shared" si="35"/>
        <v>19.527776789842445</v>
      </c>
      <c r="BY196" s="66">
        <f t="shared" si="36"/>
        <v>571.6289707750954</v>
      </c>
      <c r="BZ196" s="66">
        <f t="shared" si="37"/>
        <v>111.62642947903431</v>
      </c>
    </row>
    <row r="197" spans="1:78" ht="12.75">
      <c r="A197" s="49" t="s">
        <v>78</v>
      </c>
      <c r="B197" s="50" t="s">
        <v>480</v>
      </c>
      <c r="C197" s="50" t="s">
        <v>143</v>
      </c>
      <c r="D197" s="60" t="s">
        <v>533</v>
      </c>
      <c r="E197" s="50" t="s">
        <v>534</v>
      </c>
      <c r="F197" s="76">
        <v>1019</v>
      </c>
      <c r="G197" s="61"/>
      <c r="H197" s="61"/>
      <c r="I197" s="61"/>
      <c r="J197" s="61"/>
      <c r="K197" s="61"/>
      <c r="L197" s="55">
        <v>780</v>
      </c>
      <c r="M197" s="61"/>
      <c r="N197" s="61"/>
      <c r="O197" s="61"/>
      <c r="P197" s="55">
        <v>4660</v>
      </c>
      <c r="Q197" s="61"/>
      <c r="R197" s="61"/>
      <c r="S197" s="55">
        <v>940</v>
      </c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55">
        <v>1200</v>
      </c>
      <c r="AI197" s="55">
        <v>4500</v>
      </c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55">
        <v>530</v>
      </c>
      <c r="BH197" s="61"/>
      <c r="BI197" s="55">
        <v>323600</v>
      </c>
      <c r="BJ197" s="55"/>
      <c r="BK197" s="61"/>
      <c r="BL197" s="61"/>
      <c r="BM197" s="61"/>
      <c r="BN197" s="61"/>
      <c r="BO197" s="55"/>
      <c r="BP197" s="55">
        <v>10960</v>
      </c>
      <c r="BQ197" s="55"/>
      <c r="BR197" s="55"/>
      <c r="BS197" s="63">
        <f t="shared" si="32"/>
        <v>12610</v>
      </c>
      <c r="BT197" s="64">
        <f t="shared" si="30"/>
        <v>323600</v>
      </c>
      <c r="BU197" s="64">
        <f t="shared" si="33"/>
        <v>0</v>
      </c>
      <c r="BV197" s="64">
        <f t="shared" si="31"/>
        <v>10960</v>
      </c>
      <c r="BW197" s="64">
        <f t="shared" si="34"/>
        <v>347170</v>
      </c>
      <c r="BX197" s="65">
        <f t="shared" si="35"/>
        <v>3.6322262868335398</v>
      </c>
      <c r="BY197" s="66">
        <f t="shared" si="36"/>
        <v>340.6967615309127</v>
      </c>
      <c r="BZ197" s="66">
        <f t="shared" si="37"/>
        <v>12.374877330716389</v>
      </c>
    </row>
    <row r="198" spans="1:78" ht="12.75">
      <c r="A198" s="49" t="s">
        <v>78</v>
      </c>
      <c r="B198" s="50" t="s">
        <v>480</v>
      </c>
      <c r="C198" s="50" t="s">
        <v>220</v>
      </c>
      <c r="D198" s="60" t="s">
        <v>535</v>
      </c>
      <c r="E198" s="50" t="s">
        <v>536</v>
      </c>
      <c r="F198" s="76">
        <v>635</v>
      </c>
      <c r="G198" s="61"/>
      <c r="H198" s="61"/>
      <c r="I198" s="61"/>
      <c r="J198" s="61"/>
      <c r="K198" s="61"/>
      <c r="L198" s="55">
        <v>4440</v>
      </c>
      <c r="M198" s="61"/>
      <c r="N198" s="61"/>
      <c r="O198" s="61"/>
      <c r="P198" s="55">
        <v>8260</v>
      </c>
      <c r="Q198" s="61"/>
      <c r="R198" s="61"/>
      <c r="S198" s="55">
        <v>2425</v>
      </c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55">
        <v>14300</v>
      </c>
      <c r="AI198" s="61"/>
      <c r="AJ198" s="61"/>
      <c r="AK198" s="61"/>
      <c r="AL198" s="61"/>
      <c r="AM198" s="61"/>
      <c r="AN198" s="61"/>
      <c r="AO198" s="61"/>
      <c r="AP198" s="55">
        <v>1520</v>
      </c>
      <c r="AQ198" s="61"/>
      <c r="AR198" s="61"/>
      <c r="AS198" s="61"/>
      <c r="AT198" s="61"/>
      <c r="AU198" s="61"/>
      <c r="AV198" s="61"/>
      <c r="AW198" s="55">
        <v>65</v>
      </c>
      <c r="AX198" s="61"/>
      <c r="AY198" s="55">
        <v>57</v>
      </c>
      <c r="AZ198" s="55">
        <v>1416</v>
      </c>
      <c r="BA198" s="61"/>
      <c r="BB198" s="55">
        <v>2860</v>
      </c>
      <c r="BC198" s="61"/>
      <c r="BD198" s="61"/>
      <c r="BE198" s="61"/>
      <c r="BF198" s="61"/>
      <c r="BG198" s="61"/>
      <c r="BH198" s="61"/>
      <c r="BI198" s="55">
        <v>196810</v>
      </c>
      <c r="BJ198" s="55"/>
      <c r="BK198" s="61"/>
      <c r="BL198" s="61"/>
      <c r="BM198" s="61"/>
      <c r="BN198" s="61"/>
      <c r="BO198" s="55"/>
      <c r="BP198" s="55">
        <v>8800</v>
      </c>
      <c r="BQ198" s="55"/>
      <c r="BR198" s="55"/>
      <c r="BS198" s="63">
        <f t="shared" si="32"/>
        <v>35221</v>
      </c>
      <c r="BT198" s="64">
        <f t="shared" si="30"/>
        <v>196810</v>
      </c>
      <c r="BU198" s="64">
        <f t="shared" si="33"/>
        <v>122</v>
      </c>
      <c r="BV198" s="64">
        <f t="shared" si="31"/>
        <v>8800</v>
      </c>
      <c r="BW198" s="64">
        <f t="shared" si="34"/>
        <v>240953</v>
      </c>
      <c r="BX198" s="65">
        <f t="shared" si="35"/>
        <v>14.617373512676746</v>
      </c>
      <c r="BY198" s="66">
        <f t="shared" si="36"/>
        <v>379.4535433070866</v>
      </c>
      <c r="BZ198" s="66">
        <f t="shared" si="37"/>
        <v>55.46614173228347</v>
      </c>
    </row>
    <row r="199" spans="1:78" ht="12.75">
      <c r="A199" s="49" t="s">
        <v>78</v>
      </c>
      <c r="B199" s="50" t="s">
        <v>480</v>
      </c>
      <c r="C199" s="50" t="s">
        <v>223</v>
      </c>
      <c r="D199" s="60" t="s">
        <v>537</v>
      </c>
      <c r="E199" s="50" t="s">
        <v>538</v>
      </c>
      <c r="F199" s="76">
        <v>838</v>
      </c>
      <c r="G199" s="61"/>
      <c r="H199" s="61"/>
      <c r="I199" s="61"/>
      <c r="J199" s="61"/>
      <c r="K199" s="55">
        <v>13500</v>
      </c>
      <c r="L199" s="55">
        <v>3240</v>
      </c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55">
        <v>5100</v>
      </c>
      <c r="AE199" s="61"/>
      <c r="AF199" s="61"/>
      <c r="AG199" s="61"/>
      <c r="AH199" s="61"/>
      <c r="AI199" s="55">
        <v>5200</v>
      </c>
      <c r="AJ199" s="61"/>
      <c r="AK199" s="61"/>
      <c r="AL199" s="61"/>
      <c r="AM199" s="61"/>
      <c r="AN199" s="61"/>
      <c r="AO199" s="61"/>
      <c r="AP199" s="55">
        <v>700</v>
      </c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55">
        <v>358990</v>
      </c>
      <c r="BJ199" s="55"/>
      <c r="BK199" s="61"/>
      <c r="BL199" s="61"/>
      <c r="BM199" s="61"/>
      <c r="BN199" s="61"/>
      <c r="BO199" s="61"/>
      <c r="BP199" s="61"/>
      <c r="BQ199" s="61"/>
      <c r="BR199" s="61"/>
      <c r="BS199" s="63">
        <f t="shared" si="32"/>
        <v>27740</v>
      </c>
      <c r="BT199" s="64">
        <f t="shared" si="30"/>
        <v>358990</v>
      </c>
      <c r="BU199" s="64">
        <f t="shared" si="33"/>
        <v>0</v>
      </c>
      <c r="BV199" s="64">
        <f t="shared" si="31"/>
        <v>0</v>
      </c>
      <c r="BW199" s="64">
        <f t="shared" si="34"/>
        <v>386730</v>
      </c>
      <c r="BX199" s="65">
        <f t="shared" si="35"/>
        <v>7.172963049155742</v>
      </c>
      <c r="BY199" s="66">
        <f t="shared" si="36"/>
        <v>461.49164677804293</v>
      </c>
      <c r="BZ199" s="66">
        <f t="shared" si="37"/>
        <v>33.10262529832936</v>
      </c>
    </row>
    <row r="200" spans="1:78" ht="12.75">
      <c r="A200" s="49" t="s">
        <v>78</v>
      </c>
      <c r="B200" s="50" t="s">
        <v>480</v>
      </c>
      <c r="C200" s="50" t="s">
        <v>146</v>
      </c>
      <c r="D200" s="60" t="s">
        <v>539</v>
      </c>
      <c r="E200" s="50" t="s">
        <v>540</v>
      </c>
      <c r="F200" s="76">
        <v>2643</v>
      </c>
      <c r="G200" s="61"/>
      <c r="H200" s="61"/>
      <c r="I200" s="61"/>
      <c r="J200" s="61"/>
      <c r="K200" s="55">
        <v>59000</v>
      </c>
      <c r="L200" s="55">
        <v>18940</v>
      </c>
      <c r="M200" s="61"/>
      <c r="N200" s="61"/>
      <c r="O200" s="61"/>
      <c r="P200" s="55">
        <v>51220</v>
      </c>
      <c r="Q200" s="61"/>
      <c r="R200" s="61"/>
      <c r="S200" s="55">
        <v>1515</v>
      </c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55">
        <v>60540</v>
      </c>
      <c r="AI200" s="61"/>
      <c r="AJ200" s="61"/>
      <c r="AK200" s="61"/>
      <c r="AL200" s="61"/>
      <c r="AM200" s="61"/>
      <c r="AN200" s="61"/>
      <c r="AO200" s="61"/>
      <c r="AP200" s="55">
        <v>2680</v>
      </c>
      <c r="AQ200" s="61"/>
      <c r="AR200" s="61"/>
      <c r="AS200" s="61"/>
      <c r="AT200" s="61"/>
      <c r="AU200" s="61"/>
      <c r="AV200" s="61"/>
      <c r="AW200" s="55">
        <v>171</v>
      </c>
      <c r="AX200" s="61"/>
      <c r="AY200" s="55">
        <v>110</v>
      </c>
      <c r="AZ200" s="55">
        <v>2122</v>
      </c>
      <c r="BA200" s="61"/>
      <c r="BB200" s="55">
        <v>4240</v>
      </c>
      <c r="BC200" s="61"/>
      <c r="BD200" s="61"/>
      <c r="BE200" s="61"/>
      <c r="BF200" s="61"/>
      <c r="BG200" s="55">
        <v>108790</v>
      </c>
      <c r="BH200" s="61"/>
      <c r="BI200" s="55">
        <v>1556560</v>
      </c>
      <c r="BJ200" s="55"/>
      <c r="BK200" s="61"/>
      <c r="BL200" s="61"/>
      <c r="BM200" s="61"/>
      <c r="BN200" s="61"/>
      <c r="BO200" s="55"/>
      <c r="BP200" s="55">
        <v>25470</v>
      </c>
      <c r="BQ200" s="55"/>
      <c r="BR200" s="55"/>
      <c r="BS200" s="63">
        <f t="shared" si="32"/>
        <v>309047</v>
      </c>
      <c r="BT200" s="64">
        <f t="shared" si="30"/>
        <v>1556560</v>
      </c>
      <c r="BU200" s="64">
        <f t="shared" si="33"/>
        <v>281</v>
      </c>
      <c r="BV200" s="64">
        <f t="shared" si="31"/>
        <v>25470</v>
      </c>
      <c r="BW200" s="64">
        <f t="shared" si="34"/>
        <v>1891358</v>
      </c>
      <c r="BX200" s="65">
        <f t="shared" si="35"/>
        <v>16.33995256318476</v>
      </c>
      <c r="BY200" s="66">
        <f t="shared" si="36"/>
        <v>715.6102913356035</v>
      </c>
      <c r="BZ200" s="66">
        <f t="shared" si="37"/>
        <v>116.93038214150586</v>
      </c>
    </row>
    <row r="201" spans="1:78" ht="12.75">
      <c r="A201" s="49" t="s">
        <v>78</v>
      </c>
      <c r="B201" s="50" t="s">
        <v>480</v>
      </c>
      <c r="C201" s="50" t="s">
        <v>149</v>
      </c>
      <c r="D201" s="60" t="s">
        <v>541</v>
      </c>
      <c r="E201" s="50" t="s">
        <v>542</v>
      </c>
      <c r="F201" s="76">
        <v>2501</v>
      </c>
      <c r="G201" s="61"/>
      <c r="H201" s="61"/>
      <c r="I201" s="61"/>
      <c r="J201" s="61"/>
      <c r="K201" s="61"/>
      <c r="L201" s="55">
        <v>34280</v>
      </c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55">
        <v>75130</v>
      </c>
      <c r="AI201" s="55">
        <v>48030</v>
      </c>
      <c r="AJ201" s="61"/>
      <c r="AK201" s="55">
        <v>5200</v>
      </c>
      <c r="AL201" s="61"/>
      <c r="AM201" s="61"/>
      <c r="AN201" s="61"/>
      <c r="AO201" s="61"/>
      <c r="AP201" s="55">
        <v>1670</v>
      </c>
      <c r="AQ201" s="61"/>
      <c r="AR201" s="61"/>
      <c r="AS201" s="61"/>
      <c r="AT201" s="61"/>
      <c r="AU201" s="61"/>
      <c r="AV201" s="61"/>
      <c r="AW201" s="55">
        <v>49</v>
      </c>
      <c r="AX201" s="61"/>
      <c r="AY201" s="55">
        <v>46</v>
      </c>
      <c r="AZ201" s="55">
        <v>1440</v>
      </c>
      <c r="BA201" s="61"/>
      <c r="BB201" s="61"/>
      <c r="BC201" s="61"/>
      <c r="BD201" s="55">
        <v>10590</v>
      </c>
      <c r="BE201" s="61"/>
      <c r="BF201" s="61"/>
      <c r="BG201" s="55">
        <v>5990</v>
      </c>
      <c r="BH201" s="61"/>
      <c r="BI201" s="55">
        <v>719810</v>
      </c>
      <c r="BJ201" s="55"/>
      <c r="BK201" s="61"/>
      <c r="BL201" s="61"/>
      <c r="BM201" s="61"/>
      <c r="BN201" s="61"/>
      <c r="BO201" s="55"/>
      <c r="BP201" s="55">
        <v>24860</v>
      </c>
      <c r="BQ201" s="55"/>
      <c r="BR201" s="55"/>
      <c r="BS201" s="63">
        <f t="shared" si="32"/>
        <v>182330</v>
      </c>
      <c r="BT201" s="64">
        <f t="shared" si="30"/>
        <v>719810</v>
      </c>
      <c r="BU201" s="64">
        <f t="shared" si="33"/>
        <v>95</v>
      </c>
      <c r="BV201" s="64">
        <f t="shared" si="31"/>
        <v>24860</v>
      </c>
      <c r="BW201" s="64">
        <f t="shared" si="34"/>
        <v>927095</v>
      </c>
      <c r="BX201" s="65">
        <f t="shared" si="35"/>
        <v>19.66680868735135</v>
      </c>
      <c r="BY201" s="66">
        <f t="shared" si="36"/>
        <v>370.6897241103559</v>
      </c>
      <c r="BZ201" s="66">
        <f t="shared" si="37"/>
        <v>72.90283886445422</v>
      </c>
    </row>
    <row r="202" spans="1:78" ht="12.75">
      <c r="A202" s="49" t="s">
        <v>78</v>
      </c>
      <c r="B202" s="50" t="s">
        <v>480</v>
      </c>
      <c r="C202" s="50" t="s">
        <v>152</v>
      </c>
      <c r="D202" s="60" t="s">
        <v>543</v>
      </c>
      <c r="E202" s="50" t="s">
        <v>544</v>
      </c>
      <c r="F202" s="76">
        <v>1733</v>
      </c>
      <c r="G202" s="61"/>
      <c r="H202" s="61"/>
      <c r="I202" s="61"/>
      <c r="J202" s="61"/>
      <c r="K202" s="61"/>
      <c r="L202" s="55">
        <v>11820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55">
        <v>28510</v>
      </c>
      <c r="AI202" s="55">
        <v>20680</v>
      </c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55">
        <v>9</v>
      </c>
      <c r="AX202" s="61"/>
      <c r="AY202" s="55">
        <v>6</v>
      </c>
      <c r="AZ202" s="61"/>
      <c r="BA202" s="61"/>
      <c r="BB202" s="61"/>
      <c r="BC202" s="61"/>
      <c r="BD202" s="61"/>
      <c r="BE202" s="61"/>
      <c r="BF202" s="61"/>
      <c r="BG202" s="61"/>
      <c r="BH202" s="61"/>
      <c r="BI202" s="55">
        <v>799410</v>
      </c>
      <c r="BJ202" s="55"/>
      <c r="BK202" s="61"/>
      <c r="BL202" s="61"/>
      <c r="BM202" s="61"/>
      <c r="BN202" s="61"/>
      <c r="BO202" s="61"/>
      <c r="BP202" s="61"/>
      <c r="BQ202" s="61"/>
      <c r="BR202" s="61"/>
      <c r="BS202" s="63">
        <f t="shared" si="32"/>
        <v>61010</v>
      </c>
      <c r="BT202" s="64">
        <f t="shared" si="30"/>
        <v>799410</v>
      </c>
      <c r="BU202" s="64">
        <f t="shared" si="33"/>
        <v>15</v>
      </c>
      <c r="BV202" s="64">
        <f t="shared" si="31"/>
        <v>0</v>
      </c>
      <c r="BW202" s="64">
        <f t="shared" si="34"/>
        <v>860435</v>
      </c>
      <c r="BX202" s="65">
        <f t="shared" si="35"/>
        <v>7.0905995223346325</v>
      </c>
      <c r="BY202" s="66">
        <f t="shared" si="36"/>
        <v>496.5002885170225</v>
      </c>
      <c r="BZ202" s="66">
        <f t="shared" si="37"/>
        <v>35.20484708597807</v>
      </c>
    </row>
    <row r="203" spans="1:78" ht="12.75">
      <c r="A203" s="49" t="s">
        <v>78</v>
      </c>
      <c r="B203" s="50" t="s">
        <v>480</v>
      </c>
      <c r="C203" s="50" t="s">
        <v>155</v>
      </c>
      <c r="D203" s="60" t="s">
        <v>545</v>
      </c>
      <c r="E203" s="50" t="s">
        <v>546</v>
      </c>
      <c r="F203" s="88">
        <v>16372</v>
      </c>
      <c r="G203" s="55">
        <v>97</v>
      </c>
      <c r="H203" s="61"/>
      <c r="I203" s="55">
        <v>2000</v>
      </c>
      <c r="J203" s="61"/>
      <c r="K203" s="55">
        <v>65870</v>
      </c>
      <c r="L203" s="55">
        <v>339500</v>
      </c>
      <c r="M203" s="61"/>
      <c r="N203" s="55">
        <v>183</v>
      </c>
      <c r="O203" s="55">
        <v>2750</v>
      </c>
      <c r="P203" s="61"/>
      <c r="Q203" s="61"/>
      <c r="R203" s="61"/>
      <c r="S203" s="61"/>
      <c r="T203" s="61"/>
      <c r="U203" s="61"/>
      <c r="V203" s="61"/>
      <c r="W203" s="55">
        <v>10200</v>
      </c>
      <c r="X203" s="61"/>
      <c r="Y203" s="61"/>
      <c r="Z203" s="61"/>
      <c r="AA203" s="61"/>
      <c r="AB203" s="61"/>
      <c r="AC203" s="61"/>
      <c r="AD203" s="61"/>
      <c r="AE203" s="61"/>
      <c r="AF203" s="55">
        <v>17800</v>
      </c>
      <c r="AG203" s="61"/>
      <c r="AH203" s="55">
        <v>1074800</v>
      </c>
      <c r="AI203" s="55">
        <v>696030</v>
      </c>
      <c r="AJ203" s="55">
        <v>2436040</v>
      </c>
      <c r="AK203" s="55">
        <v>45400</v>
      </c>
      <c r="AL203" s="61"/>
      <c r="AM203" s="61"/>
      <c r="AN203" s="61"/>
      <c r="AO203" s="55">
        <v>970</v>
      </c>
      <c r="AP203" s="55">
        <v>28980</v>
      </c>
      <c r="AQ203" s="55">
        <v>7240</v>
      </c>
      <c r="AR203" s="61"/>
      <c r="AS203" s="61"/>
      <c r="AT203" s="61"/>
      <c r="AU203" s="61"/>
      <c r="AV203" s="61"/>
      <c r="AW203" s="55">
        <v>1867</v>
      </c>
      <c r="AX203" s="61"/>
      <c r="AY203" s="55">
        <v>1036</v>
      </c>
      <c r="AZ203" s="55">
        <v>49620</v>
      </c>
      <c r="BA203" s="55">
        <v>29790</v>
      </c>
      <c r="BB203" s="55">
        <v>227490</v>
      </c>
      <c r="BC203" s="61"/>
      <c r="BD203" s="55">
        <v>209170</v>
      </c>
      <c r="BE203" s="61"/>
      <c r="BF203" s="61"/>
      <c r="BG203" s="55">
        <v>574760</v>
      </c>
      <c r="BH203" s="55">
        <v>7050</v>
      </c>
      <c r="BI203" s="55">
        <v>3205450</v>
      </c>
      <c r="BJ203" s="55"/>
      <c r="BK203" s="61"/>
      <c r="BL203" s="55">
        <v>739920</v>
      </c>
      <c r="BM203" s="55">
        <v>6860</v>
      </c>
      <c r="BN203" s="61"/>
      <c r="BO203" s="55">
        <v>229300</v>
      </c>
      <c r="BP203" s="55">
        <v>0</v>
      </c>
      <c r="BQ203" s="55">
        <v>229300</v>
      </c>
      <c r="BR203" s="55"/>
      <c r="BS203" s="63">
        <f t="shared" si="32"/>
        <v>6047990</v>
      </c>
      <c r="BT203" s="64">
        <f t="shared" si="30"/>
        <v>3205450</v>
      </c>
      <c r="BU203" s="64">
        <f t="shared" si="33"/>
        <v>2903</v>
      </c>
      <c r="BV203" s="64">
        <f t="shared" si="31"/>
        <v>7050</v>
      </c>
      <c r="BW203" s="64">
        <f t="shared" si="34"/>
        <v>9263393</v>
      </c>
      <c r="BX203" s="65">
        <f t="shared" si="35"/>
        <v>65.28914405337224</v>
      </c>
      <c r="BY203" s="66">
        <f t="shared" si="36"/>
        <v>565.8070486195944</v>
      </c>
      <c r="BZ203" s="66">
        <f t="shared" si="37"/>
        <v>369.4105790373809</v>
      </c>
    </row>
    <row r="204" spans="1:78" ht="12.75">
      <c r="A204" s="49" t="s">
        <v>78</v>
      </c>
      <c r="B204" s="50" t="s">
        <v>480</v>
      </c>
      <c r="C204" s="50" t="s">
        <v>226</v>
      </c>
      <c r="D204" s="60" t="s">
        <v>547</v>
      </c>
      <c r="E204" s="50" t="s">
        <v>548</v>
      </c>
      <c r="F204" s="88">
        <v>25434</v>
      </c>
      <c r="G204" s="55">
        <v>619</v>
      </c>
      <c r="H204" s="61"/>
      <c r="I204" s="55">
        <v>700</v>
      </c>
      <c r="J204" s="61"/>
      <c r="K204" s="55">
        <v>1006760</v>
      </c>
      <c r="L204" s="55">
        <v>320420</v>
      </c>
      <c r="M204" s="61"/>
      <c r="N204" s="55">
        <v>38560</v>
      </c>
      <c r="O204" s="55">
        <v>421640</v>
      </c>
      <c r="P204" s="55">
        <v>543360</v>
      </c>
      <c r="Q204" s="61"/>
      <c r="R204" s="55">
        <v>221</v>
      </c>
      <c r="S204" s="55">
        <v>1880</v>
      </c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55">
        <v>189380</v>
      </c>
      <c r="AG204" s="61"/>
      <c r="AH204" s="55">
        <v>570900</v>
      </c>
      <c r="AI204" s="61"/>
      <c r="AJ204" s="55">
        <v>2742050</v>
      </c>
      <c r="AK204" s="55">
        <v>45580</v>
      </c>
      <c r="AL204" s="61"/>
      <c r="AM204" s="61"/>
      <c r="AN204" s="61"/>
      <c r="AO204" s="55">
        <v>1077</v>
      </c>
      <c r="AP204" s="55">
        <v>26190</v>
      </c>
      <c r="AQ204" s="55">
        <v>17330</v>
      </c>
      <c r="AR204" s="61"/>
      <c r="AS204" s="61"/>
      <c r="AT204" s="61"/>
      <c r="AU204" s="61"/>
      <c r="AV204" s="61"/>
      <c r="AW204" s="55">
        <v>1174</v>
      </c>
      <c r="AX204" s="55">
        <v>6893</v>
      </c>
      <c r="AY204" s="55">
        <v>823</v>
      </c>
      <c r="AZ204" s="55">
        <v>28850</v>
      </c>
      <c r="BA204" s="55">
        <v>47970</v>
      </c>
      <c r="BB204" s="55">
        <v>174960</v>
      </c>
      <c r="BC204" s="61"/>
      <c r="BD204" s="55">
        <v>87220</v>
      </c>
      <c r="BE204" s="61"/>
      <c r="BF204" s="61"/>
      <c r="BG204" s="55">
        <v>466900</v>
      </c>
      <c r="BH204" s="61"/>
      <c r="BI204" s="55">
        <v>4000880</v>
      </c>
      <c r="BJ204" s="55"/>
      <c r="BK204" s="61"/>
      <c r="BL204" s="55">
        <v>263320</v>
      </c>
      <c r="BM204" s="61"/>
      <c r="BN204" s="61"/>
      <c r="BO204" s="55">
        <v>335620</v>
      </c>
      <c r="BP204" s="55">
        <v>335620</v>
      </c>
      <c r="BQ204" s="55"/>
      <c r="BR204" s="55"/>
      <c r="BS204" s="63">
        <f t="shared" si="32"/>
        <v>6739239</v>
      </c>
      <c r="BT204" s="64">
        <f t="shared" si="30"/>
        <v>4000880</v>
      </c>
      <c r="BU204" s="64">
        <f t="shared" si="33"/>
        <v>2218</v>
      </c>
      <c r="BV204" s="64">
        <f t="shared" si="31"/>
        <v>335620</v>
      </c>
      <c r="BW204" s="64">
        <f t="shared" si="34"/>
        <v>11077957</v>
      </c>
      <c r="BX204" s="65">
        <f>BS204/BW204*100</f>
        <v>60.834673757986245</v>
      </c>
      <c r="BY204" s="66">
        <f t="shared" si="36"/>
        <v>435.55701030117166</v>
      </c>
      <c r="BZ204" s="66">
        <f t="shared" si="37"/>
        <v>264.9696862467563</v>
      </c>
    </row>
    <row r="205" spans="1:78" ht="12.75">
      <c r="A205" s="49" t="s">
        <v>78</v>
      </c>
      <c r="B205" s="50" t="s">
        <v>480</v>
      </c>
      <c r="C205" s="50" t="s">
        <v>158</v>
      </c>
      <c r="D205" s="60" t="s">
        <v>549</v>
      </c>
      <c r="E205" s="50" t="s">
        <v>550</v>
      </c>
      <c r="F205" s="76">
        <v>2029</v>
      </c>
      <c r="G205" s="61"/>
      <c r="H205" s="61"/>
      <c r="I205" s="61"/>
      <c r="J205" s="61"/>
      <c r="K205" s="55">
        <v>49080</v>
      </c>
      <c r="L205" s="55">
        <v>14140</v>
      </c>
      <c r="M205" s="61"/>
      <c r="N205" s="61"/>
      <c r="O205" s="61"/>
      <c r="P205" s="55">
        <v>7500</v>
      </c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55">
        <v>5360</v>
      </c>
      <c r="AL205" s="61"/>
      <c r="AM205" s="61"/>
      <c r="AN205" s="61"/>
      <c r="AO205" s="61"/>
      <c r="AP205" s="55">
        <v>860</v>
      </c>
      <c r="AQ205" s="61"/>
      <c r="AR205" s="61"/>
      <c r="AS205" s="61"/>
      <c r="AT205" s="61"/>
      <c r="AU205" s="61"/>
      <c r="AV205" s="61"/>
      <c r="AW205" s="61"/>
      <c r="AX205" s="61"/>
      <c r="AY205" s="61"/>
      <c r="AZ205" s="55">
        <v>3750</v>
      </c>
      <c r="BA205" s="55">
        <v>335</v>
      </c>
      <c r="BB205" s="61"/>
      <c r="BC205" s="61"/>
      <c r="BD205" s="61"/>
      <c r="BE205" s="91"/>
      <c r="BF205" s="55">
        <v>80</v>
      </c>
      <c r="BG205" s="61"/>
      <c r="BH205" s="61"/>
      <c r="BI205" s="55">
        <v>1011740</v>
      </c>
      <c r="BJ205" s="61"/>
      <c r="BK205" s="61"/>
      <c r="BL205" s="61"/>
      <c r="BM205" s="61"/>
      <c r="BN205" s="61"/>
      <c r="BO205" s="55"/>
      <c r="BP205" s="55">
        <v>12000</v>
      </c>
      <c r="BQ205" s="55"/>
      <c r="BR205" s="55"/>
      <c r="BS205" s="63">
        <f t="shared" si="32"/>
        <v>81025</v>
      </c>
      <c r="BT205" s="64">
        <f t="shared" si="30"/>
        <v>1011740</v>
      </c>
      <c r="BU205" s="64">
        <f t="shared" si="33"/>
        <v>0</v>
      </c>
      <c r="BV205" s="64">
        <f t="shared" si="31"/>
        <v>12080</v>
      </c>
      <c r="BW205" s="64">
        <f t="shared" si="34"/>
        <v>1104845</v>
      </c>
      <c r="BX205" s="65">
        <f t="shared" si="35"/>
        <v>7.3336078816485575</v>
      </c>
      <c r="BY205" s="66">
        <f t="shared" si="36"/>
        <v>544.5268605224248</v>
      </c>
      <c r="BZ205" s="66">
        <f t="shared" si="37"/>
        <v>39.93346476096599</v>
      </c>
    </row>
    <row r="206" spans="1:78" ht="12.75">
      <c r="A206" s="49" t="s">
        <v>78</v>
      </c>
      <c r="B206" s="50" t="s">
        <v>480</v>
      </c>
      <c r="C206" s="50" t="s">
        <v>161</v>
      </c>
      <c r="D206" s="60" t="s">
        <v>551</v>
      </c>
      <c r="E206" s="50" t="s">
        <v>552</v>
      </c>
      <c r="F206" s="76">
        <v>1474</v>
      </c>
      <c r="G206" s="61"/>
      <c r="H206" s="61"/>
      <c r="I206" s="61"/>
      <c r="J206" s="61"/>
      <c r="K206" s="55">
        <v>10840</v>
      </c>
      <c r="L206" s="55">
        <v>9518</v>
      </c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55">
        <v>29340</v>
      </c>
      <c r="AJ206" s="61"/>
      <c r="AK206" s="61"/>
      <c r="AL206" s="61"/>
      <c r="AM206" s="61"/>
      <c r="AN206" s="61"/>
      <c r="AO206" s="61"/>
      <c r="AP206" s="55">
        <v>2080</v>
      </c>
      <c r="AQ206" s="61"/>
      <c r="AR206" s="61"/>
      <c r="AS206" s="61"/>
      <c r="AT206" s="61"/>
      <c r="AU206" s="61"/>
      <c r="AV206" s="61"/>
      <c r="AW206" s="55">
        <v>38</v>
      </c>
      <c r="AX206" s="61"/>
      <c r="AY206" s="55">
        <v>66</v>
      </c>
      <c r="AZ206" s="55">
        <v>693</v>
      </c>
      <c r="BA206" s="55">
        <v>1314</v>
      </c>
      <c r="BB206" s="61"/>
      <c r="BC206" s="61"/>
      <c r="BD206" s="61"/>
      <c r="BE206" s="61"/>
      <c r="BF206" s="61"/>
      <c r="BG206" s="61"/>
      <c r="BH206" s="61"/>
      <c r="BI206" s="55">
        <v>441740</v>
      </c>
      <c r="BJ206" s="55"/>
      <c r="BK206" s="61"/>
      <c r="BL206" s="61"/>
      <c r="BM206" s="61"/>
      <c r="BN206" s="61"/>
      <c r="BO206" s="55"/>
      <c r="BP206" s="55">
        <v>8268</v>
      </c>
      <c r="BQ206" s="55"/>
      <c r="BR206" s="55"/>
      <c r="BS206" s="63">
        <f t="shared" si="32"/>
        <v>53785</v>
      </c>
      <c r="BT206" s="64">
        <f t="shared" si="30"/>
        <v>441740</v>
      </c>
      <c r="BU206" s="64">
        <f t="shared" si="33"/>
        <v>104</v>
      </c>
      <c r="BV206" s="64">
        <f t="shared" si="31"/>
        <v>8268</v>
      </c>
      <c r="BW206" s="64">
        <f t="shared" si="34"/>
        <v>503897</v>
      </c>
      <c r="BX206" s="65">
        <f t="shared" si="35"/>
        <v>10.67380833781507</v>
      </c>
      <c r="BY206" s="66">
        <f t="shared" si="36"/>
        <v>341.8568521031208</v>
      </c>
      <c r="BZ206" s="66">
        <f t="shared" si="37"/>
        <v>36.48914518317503</v>
      </c>
    </row>
    <row r="207" spans="1:78" ht="12.75">
      <c r="A207" s="49" t="s">
        <v>78</v>
      </c>
      <c r="B207" s="50" t="s">
        <v>480</v>
      </c>
      <c r="C207" s="50" t="s">
        <v>229</v>
      </c>
      <c r="D207" s="60" t="s">
        <v>553</v>
      </c>
      <c r="E207" s="50" t="s">
        <v>554</v>
      </c>
      <c r="F207" s="76">
        <v>17020</v>
      </c>
      <c r="G207" s="61"/>
      <c r="H207" s="61"/>
      <c r="I207" s="61"/>
      <c r="J207" s="61"/>
      <c r="K207" s="55"/>
      <c r="L207" s="55"/>
      <c r="M207" s="61"/>
      <c r="N207" s="61"/>
      <c r="O207" s="55">
        <v>151760</v>
      </c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>
        <v>382400</v>
      </c>
      <c r="AI207" s="55">
        <v>241340</v>
      </c>
      <c r="AJ207" s="61">
        <v>522420</v>
      </c>
      <c r="AK207" s="61">
        <v>15050</v>
      </c>
      <c r="AL207" s="61"/>
      <c r="AM207" s="61"/>
      <c r="AN207" s="61"/>
      <c r="AO207" s="61"/>
      <c r="AP207" s="55">
        <v>1710</v>
      </c>
      <c r="AQ207" s="61"/>
      <c r="AR207" s="61"/>
      <c r="AS207" s="61"/>
      <c r="AT207" s="61"/>
      <c r="AU207" s="61"/>
      <c r="AV207" s="61"/>
      <c r="AW207" s="55">
        <v>280</v>
      </c>
      <c r="AX207" s="61"/>
      <c r="AY207" s="55">
        <v>450</v>
      </c>
      <c r="AZ207" s="55">
        <v>1000</v>
      </c>
      <c r="BA207" s="55"/>
      <c r="BB207" s="61"/>
      <c r="BC207" s="61"/>
      <c r="BD207" s="61"/>
      <c r="BE207" s="61"/>
      <c r="BF207" s="61"/>
      <c r="BG207" s="61">
        <v>63210</v>
      </c>
      <c r="BH207" s="61"/>
      <c r="BI207" s="55">
        <v>6181340</v>
      </c>
      <c r="BJ207" s="55"/>
      <c r="BK207" s="61"/>
      <c r="BL207" s="61">
        <v>229340</v>
      </c>
      <c r="BM207" s="61"/>
      <c r="BN207" s="61"/>
      <c r="BO207" s="55"/>
      <c r="BP207" s="91"/>
      <c r="BQ207" s="91">
        <v>91250</v>
      </c>
      <c r="BR207" s="91"/>
      <c r="BS207" s="63">
        <f>G207+H207+I207+J207+K207+L207+M207+N207+O207+P207+S207+T207+V207+W207+X207+Y207+Z207+AA207+AB207+AC207+AD207+AE207+AF207+AH207+AI207+AJ207+AK207+AL207+AM207+AN207+AO207+AP207+AQ207+AZ207+BA207+BB207+BC207+BD207+BG207+BQ207+BE207+AX207</f>
        <v>1470140</v>
      </c>
      <c r="BT207" s="64">
        <f>BI207</f>
        <v>6181340</v>
      </c>
      <c r="BU207" s="64">
        <f>Q207+R207+AY207+AS207+AT207+AU207+AV207+AW207</f>
        <v>730</v>
      </c>
      <c r="BV207" s="64">
        <f>BP207+BF207+BH207</f>
        <v>0</v>
      </c>
      <c r="BW207" s="64">
        <f>BS207+BT207+BU207+BV207</f>
        <v>7652210</v>
      </c>
      <c r="BX207" s="65">
        <f>BS207/BW207*100</f>
        <v>19.211966216295686</v>
      </c>
      <c r="BY207" s="66">
        <f>BW207/F207</f>
        <v>449.6010575793184</v>
      </c>
      <c r="BZ207" s="66">
        <f t="shared" si="37"/>
        <v>86.37720329024677</v>
      </c>
    </row>
    <row r="208" spans="1:78" ht="12.75">
      <c r="A208" s="49" t="s">
        <v>78</v>
      </c>
      <c r="B208" s="50" t="s">
        <v>480</v>
      </c>
      <c r="C208" s="50" t="s">
        <v>232</v>
      </c>
      <c r="D208" s="60" t="s">
        <v>555</v>
      </c>
      <c r="E208" s="50" t="s">
        <v>556</v>
      </c>
      <c r="F208" s="76">
        <v>2367</v>
      </c>
      <c r="G208" s="61"/>
      <c r="H208" s="61"/>
      <c r="I208" s="61"/>
      <c r="J208" s="61"/>
      <c r="K208" s="55">
        <v>81540</v>
      </c>
      <c r="L208" s="55">
        <v>52750</v>
      </c>
      <c r="M208" s="61"/>
      <c r="N208" s="61"/>
      <c r="O208" s="61"/>
      <c r="P208" s="55">
        <v>54690</v>
      </c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>
        <v>450</v>
      </c>
      <c r="AE208" s="61"/>
      <c r="AF208" s="61"/>
      <c r="AG208" s="61"/>
      <c r="AH208" s="61"/>
      <c r="AI208" s="61"/>
      <c r="AJ208" s="61"/>
      <c r="AK208" s="55">
        <v>4800</v>
      </c>
      <c r="AL208" s="61"/>
      <c r="AM208" s="61"/>
      <c r="AN208" s="61"/>
      <c r="AO208" s="61"/>
      <c r="AP208" s="55">
        <v>9070</v>
      </c>
      <c r="AQ208" s="61"/>
      <c r="AR208" s="61"/>
      <c r="AS208" s="61"/>
      <c r="AT208" s="61"/>
      <c r="AU208" s="61"/>
      <c r="AV208" s="61"/>
      <c r="AW208" s="61"/>
      <c r="AX208" s="61"/>
      <c r="AY208" s="61"/>
      <c r="AZ208" s="55">
        <v>4530</v>
      </c>
      <c r="BA208" s="55"/>
      <c r="BB208" s="61"/>
      <c r="BC208" s="61"/>
      <c r="BD208" s="61"/>
      <c r="BE208" s="55"/>
      <c r="BF208" s="55"/>
      <c r="BG208" s="61"/>
      <c r="BH208" s="61"/>
      <c r="BI208" s="55">
        <v>713610</v>
      </c>
      <c r="BJ208" s="55">
        <v>223250</v>
      </c>
      <c r="BK208" s="61"/>
      <c r="BL208" s="61"/>
      <c r="BM208" s="61"/>
      <c r="BN208" s="61"/>
      <c r="BO208" s="55"/>
      <c r="BP208" s="55"/>
      <c r="BQ208" s="55"/>
      <c r="BR208" s="55"/>
      <c r="BS208" s="63">
        <f t="shared" si="32"/>
        <v>207830</v>
      </c>
      <c r="BT208" s="64">
        <f t="shared" si="30"/>
        <v>713610</v>
      </c>
      <c r="BU208" s="64">
        <f t="shared" si="33"/>
        <v>0</v>
      </c>
      <c r="BV208" s="64">
        <f t="shared" si="31"/>
        <v>0</v>
      </c>
      <c r="BW208" s="64">
        <f t="shared" si="34"/>
        <v>921440</v>
      </c>
      <c r="BX208" s="65">
        <f t="shared" si="35"/>
        <v>22.554914047577704</v>
      </c>
      <c r="BY208" s="66">
        <f t="shared" si="36"/>
        <v>389.28601605407687</v>
      </c>
      <c r="BZ208" s="66">
        <f t="shared" si="37"/>
        <v>87.80312632023659</v>
      </c>
    </row>
    <row r="209" spans="1:78" ht="12.75">
      <c r="A209" s="49" t="s">
        <v>78</v>
      </c>
      <c r="B209" s="50" t="s">
        <v>480</v>
      </c>
      <c r="C209" s="50" t="s">
        <v>337</v>
      </c>
      <c r="D209" s="60" t="s">
        <v>557</v>
      </c>
      <c r="E209" s="50" t="s">
        <v>558</v>
      </c>
      <c r="F209" s="76">
        <v>387</v>
      </c>
      <c r="G209" s="61"/>
      <c r="H209" s="61"/>
      <c r="I209" s="61"/>
      <c r="J209" s="61"/>
      <c r="K209" s="55">
        <v>2710</v>
      </c>
      <c r="L209" s="55">
        <v>2380</v>
      </c>
      <c r="M209" s="61"/>
      <c r="N209" s="61"/>
      <c r="O209" s="61"/>
      <c r="P209" s="55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>
        <v>7335</v>
      </c>
      <c r="AJ209" s="61"/>
      <c r="AK209" s="55"/>
      <c r="AL209" s="61"/>
      <c r="AM209" s="61"/>
      <c r="AN209" s="61"/>
      <c r="AO209" s="61"/>
      <c r="AP209" s="55">
        <v>240</v>
      </c>
      <c r="AQ209" s="61"/>
      <c r="AR209" s="61"/>
      <c r="AS209" s="61"/>
      <c r="AT209" s="61"/>
      <c r="AU209" s="61"/>
      <c r="AV209" s="61"/>
      <c r="AW209" s="61">
        <v>9</v>
      </c>
      <c r="AX209" s="61"/>
      <c r="AY209" s="61">
        <v>16</v>
      </c>
      <c r="AZ209" s="55"/>
      <c r="BA209" s="55"/>
      <c r="BB209" s="61"/>
      <c r="BC209" s="61"/>
      <c r="BD209" s="61"/>
      <c r="BE209" s="55"/>
      <c r="BF209" s="55"/>
      <c r="BG209" s="61"/>
      <c r="BH209" s="61"/>
      <c r="BI209" s="55">
        <v>97636</v>
      </c>
      <c r="BJ209" s="55"/>
      <c r="BK209" s="61"/>
      <c r="BL209" s="61"/>
      <c r="BM209" s="61"/>
      <c r="BN209" s="61"/>
      <c r="BO209" s="55"/>
      <c r="BP209" s="55">
        <v>3018</v>
      </c>
      <c r="BQ209" s="55"/>
      <c r="BR209" s="55"/>
      <c r="BS209" s="63">
        <f t="shared" si="32"/>
        <v>12665</v>
      </c>
      <c r="BT209" s="64">
        <f t="shared" si="30"/>
        <v>97636</v>
      </c>
      <c r="BU209" s="64">
        <f t="shared" si="33"/>
        <v>25</v>
      </c>
      <c r="BV209" s="64">
        <f t="shared" si="31"/>
        <v>3018</v>
      </c>
      <c r="BW209" s="64">
        <f t="shared" si="34"/>
        <v>113344</v>
      </c>
      <c r="BX209" s="65">
        <f t="shared" si="35"/>
        <v>11.17394833427442</v>
      </c>
      <c r="BY209" s="66">
        <f t="shared" si="36"/>
        <v>292.87855297157626</v>
      </c>
      <c r="BZ209" s="66">
        <f t="shared" si="37"/>
        <v>32.72609819121447</v>
      </c>
    </row>
    <row r="210" spans="1:78" ht="13.5" thickBot="1">
      <c r="A210" s="67" t="s">
        <v>78</v>
      </c>
      <c r="B210" s="68" t="s">
        <v>480</v>
      </c>
      <c r="C210" s="68" t="s">
        <v>235</v>
      </c>
      <c r="D210" s="68" t="s">
        <v>559</v>
      </c>
      <c r="E210" s="68" t="s">
        <v>560</v>
      </c>
      <c r="F210" s="92">
        <v>2128</v>
      </c>
      <c r="G210" s="71">
        <v>75</v>
      </c>
      <c r="H210" s="70"/>
      <c r="I210" s="70"/>
      <c r="J210" s="70"/>
      <c r="K210" s="71">
        <v>14040</v>
      </c>
      <c r="L210" s="71">
        <v>27820</v>
      </c>
      <c r="M210" s="70"/>
      <c r="N210" s="70"/>
      <c r="O210" s="71">
        <v>63780</v>
      </c>
      <c r="P210" s="70"/>
      <c r="Q210" s="70"/>
      <c r="R210" s="71">
        <v>52</v>
      </c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1">
        <v>49300</v>
      </c>
      <c r="AI210" s="70"/>
      <c r="AJ210" s="71">
        <v>176280</v>
      </c>
      <c r="AK210" s="71">
        <v>5420</v>
      </c>
      <c r="AL210" s="70"/>
      <c r="AM210" s="70"/>
      <c r="AN210" s="70"/>
      <c r="AO210" s="70"/>
      <c r="AP210" s="71">
        <v>1320</v>
      </c>
      <c r="AQ210" s="71">
        <v>700</v>
      </c>
      <c r="AR210" s="70"/>
      <c r="AS210" s="70"/>
      <c r="AT210" s="70"/>
      <c r="AU210" s="70"/>
      <c r="AV210" s="70"/>
      <c r="AW210" s="71">
        <v>145</v>
      </c>
      <c r="AX210" s="70"/>
      <c r="AY210" s="71">
        <v>122</v>
      </c>
      <c r="AZ210" s="71">
        <v>2700</v>
      </c>
      <c r="BA210" s="70"/>
      <c r="BB210" s="70"/>
      <c r="BC210" s="70"/>
      <c r="BD210" s="70"/>
      <c r="BE210" s="70"/>
      <c r="BF210" s="70"/>
      <c r="BG210" s="70"/>
      <c r="BH210" s="71">
        <v>300</v>
      </c>
      <c r="BI210" s="71">
        <v>208100</v>
      </c>
      <c r="BJ210" s="71"/>
      <c r="BK210" s="70"/>
      <c r="BL210" s="70"/>
      <c r="BM210" s="70"/>
      <c r="BN210" s="70"/>
      <c r="BO210" s="71"/>
      <c r="BP210" s="93">
        <v>17620</v>
      </c>
      <c r="BQ210" s="93"/>
      <c r="BR210" s="93"/>
      <c r="BS210" s="72">
        <f t="shared" si="32"/>
        <v>341435</v>
      </c>
      <c r="BT210" s="73">
        <f t="shared" si="30"/>
        <v>208100</v>
      </c>
      <c r="BU210" s="73">
        <f t="shared" si="33"/>
        <v>319</v>
      </c>
      <c r="BV210" s="73">
        <f t="shared" si="31"/>
        <v>17920</v>
      </c>
      <c r="BW210" s="73">
        <f t="shared" si="34"/>
        <v>567774</v>
      </c>
      <c r="BX210" s="74">
        <f>BS210/BW210*100</f>
        <v>60.135723016552355</v>
      </c>
      <c r="BY210" s="75">
        <f t="shared" si="36"/>
        <v>266.81109022556393</v>
      </c>
      <c r="BZ210" s="75">
        <f t="shared" si="37"/>
        <v>160.44877819548873</v>
      </c>
    </row>
    <row r="211" spans="1:78" ht="13.5" thickBot="1">
      <c r="A211" s="43" t="s">
        <v>0</v>
      </c>
      <c r="B211" s="44" t="s">
        <v>1</v>
      </c>
      <c r="C211" s="44" t="s">
        <v>2</v>
      </c>
      <c r="D211" s="44" t="s">
        <v>3</v>
      </c>
      <c r="E211" s="44" t="s">
        <v>4</v>
      </c>
      <c r="F211" s="45" t="s">
        <v>5</v>
      </c>
      <c r="G211" s="44" t="s">
        <v>6</v>
      </c>
      <c r="H211" s="44" t="s">
        <v>7</v>
      </c>
      <c r="I211" s="44" t="s">
        <v>8</v>
      </c>
      <c r="J211" s="44" t="s">
        <v>9</v>
      </c>
      <c r="K211" s="44" t="s">
        <v>10</v>
      </c>
      <c r="L211" s="44" t="s">
        <v>11</v>
      </c>
      <c r="M211" s="44" t="s">
        <v>12</v>
      </c>
      <c r="N211" s="44" t="s">
        <v>13</v>
      </c>
      <c r="O211" s="44" t="s">
        <v>14</v>
      </c>
      <c r="P211" s="44" t="s">
        <v>15</v>
      </c>
      <c r="Q211" s="44" t="s">
        <v>16</v>
      </c>
      <c r="R211" s="44" t="s">
        <v>17</v>
      </c>
      <c r="S211" s="44" t="s">
        <v>18</v>
      </c>
      <c r="T211" s="44" t="s">
        <v>19</v>
      </c>
      <c r="U211" s="44" t="s">
        <v>20</v>
      </c>
      <c r="V211" s="44" t="s">
        <v>21</v>
      </c>
      <c r="W211" s="44" t="s">
        <v>22</v>
      </c>
      <c r="X211" s="44" t="s">
        <v>23</v>
      </c>
      <c r="Y211" s="44" t="s">
        <v>24</v>
      </c>
      <c r="Z211" s="44" t="s">
        <v>25</v>
      </c>
      <c r="AA211" s="44" t="s">
        <v>26</v>
      </c>
      <c r="AB211" s="44" t="s">
        <v>27</v>
      </c>
      <c r="AC211" s="44" t="s">
        <v>28</v>
      </c>
      <c r="AD211" s="44" t="s">
        <v>29</v>
      </c>
      <c r="AE211" s="44" t="s">
        <v>30</v>
      </c>
      <c r="AF211" s="44" t="s">
        <v>31</v>
      </c>
      <c r="AG211" s="44" t="s">
        <v>32</v>
      </c>
      <c r="AH211" s="44" t="s">
        <v>33</v>
      </c>
      <c r="AI211" s="44" t="s">
        <v>34</v>
      </c>
      <c r="AJ211" s="44" t="s">
        <v>35</v>
      </c>
      <c r="AK211" s="44" t="s">
        <v>36</v>
      </c>
      <c r="AL211" s="44" t="s">
        <v>37</v>
      </c>
      <c r="AM211" s="44" t="s">
        <v>38</v>
      </c>
      <c r="AN211" s="44" t="s">
        <v>39</v>
      </c>
      <c r="AO211" s="44" t="s">
        <v>40</v>
      </c>
      <c r="AP211" s="44" t="s">
        <v>41</v>
      </c>
      <c r="AQ211" s="44" t="s">
        <v>42</v>
      </c>
      <c r="AR211" s="44" t="s">
        <v>43</v>
      </c>
      <c r="AS211" s="44" t="s">
        <v>44</v>
      </c>
      <c r="AT211" s="44" t="s">
        <v>45</v>
      </c>
      <c r="AU211" s="44" t="s">
        <v>46</v>
      </c>
      <c r="AV211" s="44" t="s">
        <v>47</v>
      </c>
      <c r="AW211" s="44" t="s">
        <v>48</v>
      </c>
      <c r="AX211" s="44" t="s">
        <v>49</v>
      </c>
      <c r="AY211" s="44" t="s">
        <v>51</v>
      </c>
      <c r="AZ211" s="44" t="s">
        <v>52</v>
      </c>
      <c r="BA211" s="44" t="s">
        <v>53</v>
      </c>
      <c r="BB211" s="44" t="s">
        <v>54</v>
      </c>
      <c r="BC211" s="44" t="s">
        <v>55</v>
      </c>
      <c r="BD211" s="44" t="s">
        <v>56</v>
      </c>
      <c r="BE211" s="44" t="s">
        <v>57</v>
      </c>
      <c r="BF211" s="44" t="s">
        <v>58</v>
      </c>
      <c r="BG211" s="44" t="s">
        <v>59</v>
      </c>
      <c r="BH211" s="44" t="s">
        <v>561</v>
      </c>
      <c r="BI211" s="44" t="s">
        <v>60</v>
      </c>
      <c r="BJ211" s="44" t="s">
        <v>61</v>
      </c>
      <c r="BK211" s="44" t="s">
        <v>62</v>
      </c>
      <c r="BL211" s="44" t="s">
        <v>63</v>
      </c>
      <c r="BM211" s="44" t="s">
        <v>64</v>
      </c>
      <c r="BN211" s="44" t="s">
        <v>65</v>
      </c>
      <c r="BO211" s="45" t="s">
        <v>67</v>
      </c>
      <c r="BP211" s="45" t="s">
        <v>66</v>
      </c>
      <c r="BQ211" s="45" t="s">
        <v>68</v>
      </c>
      <c r="BR211" s="45"/>
      <c r="BS211" s="46" t="s">
        <v>70</v>
      </c>
      <c r="BT211" s="45" t="s">
        <v>71</v>
      </c>
      <c r="BU211" s="45" t="s">
        <v>72</v>
      </c>
      <c r="BV211" s="45" t="s">
        <v>73</v>
      </c>
      <c r="BW211" s="45" t="s">
        <v>74</v>
      </c>
      <c r="BX211" s="47" t="s">
        <v>75</v>
      </c>
      <c r="BY211" s="48" t="s">
        <v>76</v>
      </c>
      <c r="BZ211" s="8" t="s">
        <v>77</v>
      </c>
    </row>
    <row r="212" spans="1:78" ht="12.75">
      <c r="A212" s="49" t="s">
        <v>78</v>
      </c>
      <c r="B212" s="50" t="s">
        <v>166</v>
      </c>
      <c r="C212" s="50" t="s">
        <v>80</v>
      </c>
      <c r="D212" s="60" t="s">
        <v>562</v>
      </c>
      <c r="E212" s="50" t="s">
        <v>563</v>
      </c>
      <c r="F212" s="76">
        <v>3139</v>
      </c>
      <c r="G212" s="61"/>
      <c r="H212" s="61"/>
      <c r="I212" s="61"/>
      <c r="J212" s="61"/>
      <c r="K212" s="55"/>
      <c r="L212" s="55"/>
      <c r="M212" s="61"/>
      <c r="N212" s="61"/>
      <c r="O212" s="61"/>
      <c r="P212" s="55"/>
      <c r="Q212" s="61"/>
      <c r="R212" s="61"/>
      <c r="S212" s="61"/>
      <c r="T212" s="61"/>
      <c r="U212" s="61"/>
      <c r="V212" s="61"/>
      <c r="W212" s="61">
        <v>1600</v>
      </c>
      <c r="X212" s="61"/>
      <c r="Y212" s="61"/>
      <c r="Z212" s="61"/>
      <c r="AA212" s="61"/>
      <c r="AB212" s="61"/>
      <c r="AC212" s="61"/>
      <c r="AD212" s="61"/>
      <c r="AE212" s="61"/>
      <c r="AF212" s="61">
        <v>6737</v>
      </c>
      <c r="AG212" s="61"/>
      <c r="AH212" s="61">
        <v>67305</v>
      </c>
      <c r="AI212" s="61"/>
      <c r="AJ212" s="61"/>
      <c r="AK212" s="55"/>
      <c r="AL212" s="61"/>
      <c r="AM212" s="61"/>
      <c r="AN212" s="61"/>
      <c r="AO212" s="61">
        <v>46</v>
      </c>
      <c r="AP212" s="55">
        <v>2177</v>
      </c>
      <c r="AQ212" s="61">
        <v>1890</v>
      </c>
      <c r="AR212" s="61"/>
      <c r="AS212" s="61"/>
      <c r="AT212" s="61"/>
      <c r="AU212" s="61"/>
      <c r="AV212" s="61">
        <v>314</v>
      </c>
      <c r="AW212" s="61"/>
      <c r="AX212" s="61">
        <v>259</v>
      </c>
      <c r="AY212" s="61"/>
      <c r="AZ212" s="55">
        <v>1288</v>
      </c>
      <c r="BA212" s="55">
        <v>4156</v>
      </c>
      <c r="BB212" s="61"/>
      <c r="BC212" s="61"/>
      <c r="BD212" s="61"/>
      <c r="BE212" s="55"/>
      <c r="BF212" s="55"/>
      <c r="BG212" s="61"/>
      <c r="BH212" s="61">
        <v>89388</v>
      </c>
      <c r="BI212" s="55">
        <v>1365671</v>
      </c>
      <c r="BJ212" s="55"/>
      <c r="BK212" s="61"/>
      <c r="BL212" s="61"/>
      <c r="BM212" s="61"/>
      <c r="BN212" s="61">
        <f>BO212+BP212</f>
        <v>86778</v>
      </c>
      <c r="BO212" s="55">
        <v>43389</v>
      </c>
      <c r="BP212" s="55">
        <v>43389</v>
      </c>
      <c r="BQ212" s="55"/>
      <c r="BR212" s="55"/>
      <c r="BS212" s="63">
        <f aca="true" t="shared" si="38" ref="BS212:BS244">G212+I212+K212+L212+M212+P212+S212+V212+W212+AD212+AF212+AH212+AI212+AJ212+AK212+AO212+AP212+AQ212+AZ212+BA212+BB212+BC212+BD212+BF212+BO212+BH212+Q212</f>
        <v>217976</v>
      </c>
      <c r="BT212" s="64">
        <f aca="true" t="shared" si="39" ref="BT212:BT244">BI212</f>
        <v>1365671</v>
      </c>
      <c r="BU212" s="64">
        <f aca="true" t="shared" si="40" ref="BU212:BU236">AV212+AW212+AX212+AY212</f>
        <v>573</v>
      </c>
      <c r="BV212" s="64">
        <f aca="true" t="shared" si="41" ref="BV212:BV244">BP212+BG212</f>
        <v>43389</v>
      </c>
      <c r="BW212" s="64">
        <f>BS212+BT212+BU212+BV212</f>
        <v>1627609</v>
      </c>
      <c r="BX212" s="65">
        <f>BS212/BW212*100</f>
        <v>13.392405669912122</v>
      </c>
      <c r="BY212" s="66">
        <f aca="true" t="shared" si="42" ref="BY212:BY244">BW212/F212</f>
        <v>518.5119464797706</v>
      </c>
      <c r="BZ212" s="66">
        <f t="shared" si="37"/>
        <v>69.44122331952852</v>
      </c>
    </row>
    <row r="213" spans="1:78" ht="12.75">
      <c r="A213" s="49" t="s">
        <v>78</v>
      </c>
      <c r="B213" s="50" t="s">
        <v>166</v>
      </c>
      <c r="C213" s="50" t="s">
        <v>83</v>
      </c>
      <c r="D213" s="60" t="s">
        <v>564</v>
      </c>
      <c r="E213" s="50" t="s">
        <v>565</v>
      </c>
      <c r="F213" s="76">
        <v>3816</v>
      </c>
      <c r="G213" s="61"/>
      <c r="H213" s="61"/>
      <c r="I213" s="61"/>
      <c r="J213" s="61"/>
      <c r="K213" s="55">
        <v>14200</v>
      </c>
      <c r="L213" s="55"/>
      <c r="M213" s="61">
        <v>3520</v>
      </c>
      <c r="N213" s="61"/>
      <c r="O213" s="61"/>
      <c r="P213" s="55"/>
      <c r="Q213" s="61"/>
      <c r="R213" s="61"/>
      <c r="S213" s="61"/>
      <c r="T213" s="61"/>
      <c r="U213" s="61"/>
      <c r="V213" s="61"/>
      <c r="W213" s="61">
        <v>2600</v>
      </c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>
        <v>79370</v>
      </c>
      <c r="AI213" s="61"/>
      <c r="AJ213" s="61">
        <v>64550</v>
      </c>
      <c r="AK213" s="55"/>
      <c r="AL213" s="61"/>
      <c r="AM213" s="61"/>
      <c r="AN213" s="61"/>
      <c r="AO213" s="61">
        <v>24</v>
      </c>
      <c r="AP213" s="55">
        <v>2965</v>
      </c>
      <c r="AQ213" s="61">
        <v>1950</v>
      </c>
      <c r="AR213" s="61"/>
      <c r="AS213" s="61"/>
      <c r="AT213" s="61"/>
      <c r="AU213" s="61"/>
      <c r="AV213" s="61">
        <v>300</v>
      </c>
      <c r="AW213" s="61"/>
      <c r="AX213" s="61">
        <v>250</v>
      </c>
      <c r="AY213" s="61"/>
      <c r="AZ213" s="55">
        <v>3405</v>
      </c>
      <c r="BA213" s="55">
        <v>5313</v>
      </c>
      <c r="BB213" s="61"/>
      <c r="BC213" s="61"/>
      <c r="BD213" s="61"/>
      <c r="BE213" s="55"/>
      <c r="BF213" s="55">
        <v>124400</v>
      </c>
      <c r="BG213" s="61"/>
      <c r="BH213" s="61"/>
      <c r="BI213" s="55">
        <v>1340140</v>
      </c>
      <c r="BJ213" s="55"/>
      <c r="BK213" s="61">
        <v>36760</v>
      </c>
      <c r="BL213" s="61"/>
      <c r="BM213" s="61"/>
      <c r="BN213" s="61">
        <f aca="true" t="shared" si="43" ref="BN213:BN244">BO213+BP213</f>
        <v>72040</v>
      </c>
      <c r="BO213" s="55">
        <v>36020</v>
      </c>
      <c r="BP213" s="55">
        <v>36020</v>
      </c>
      <c r="BQ213" s="55"/>
      <c r="BR213" s="55"/>
      <c r="BS213" s="63">
        <f t="shared" si="38"/>
        <v>338317</v>
      </c>
      <c r="BT213" s="64">
        <f t="shared" si="39"/>
        <v>1340140</v>
      </c>
      <c r="BU213" s="64">
        <f t="shared" si="40"/>
        <v>550</v>
      </c>
      <c r="BV213" s="64">
        <f t="shared" si="41"/>
        <v>36020</v>
      </c>
      <c r="BW213" s="64">
        <f aca="true" t="shared" si="44" ref="BW213:BW244">BS213+BT213+BU213+BV213</f>
        <v>1715027</v>
      </c>
      <c r="BX213" s="65">
        <f aca="true" t="shared" si="45" ref="BX213:BX244">BS213/BW213*100</f>
        <v>19.72662821051797</v>
      </c>
      <c r="BY213" s="66">
        <f t="shared" si="42"/>
        <v>449.43055555555554</v>
      </c>
      <c r="BZ213" s="66">
        <f t="shared" si="37"/>
        <v>88.65749475890985</v>
      </c>
    </row>
    <row r="214" spans="1:78" ht="12.75">
      <c r="A214" s="49" t="s">
        <v>78</v>
      </c>
      <c r="B214" s="50" t="s">
        <v>166</v>
      </c>
      <c r="C214" s="50" t="s">
        <v>89</v>
      </c>
      <c r="D214" s="60" t="s">
        <v>566</v>
      </c>
      <c r="E214" s="50" t="s">
        <v>567</v>
      </c>
      <c r="F214" s="76">
        <v>1939</v>
      </c>
      <c r="G214" s="61"/>
      <c r="H214" s="61"/>
      <c r="I214" s="61">
        <v>200</v>
      </c>
      <c r="J214" s="61"/>
      <c r="K214" s="55"/>
      <c r="L214" s="55"/>
      <c r="M214" s="61"/>
      <c r="N214" s="61"/>
      <c r="O214" s="61"/>
      <c r="P214" s="55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>
        <v>2867</v>
      </c>
      <c r="AG214" s="61"/>
      <c r="AH214" s="61">
        <v>28649</v>
      </c>
      <c r="AI214" s="61"/>
      <c r="AJ214" s="61"/>
      <c r="AK214" s="55"/>
      <c r="AL214" s="61"/>
      <c r="AM214" s="61"/>
      <c r="AN214" s="61"/>
      <c r="AO214" s="61">
        <v>20</v>
      </c>
      <c r="AP214" s="55">
        <v>964</v>
      </c>
      <c r="AQ214" s="61">
        <v>280</v>
      </c>
      <c r="AR214" s="61"/>
      <c r="AS214" s="61"/>
      <c r="AT214" s="61"/>
      <c r="AU214" s="61"/>
      <c r="AV214" s="61">
        <v>134</v>
      </c>
      <c r="AW214" s="61"/>
      <c r="AX214" s="61">
        <v>110</v>
      </c>
      <c r="AY214" s="61"/>
      <c r="AZ214" s="55">
        <v>570</v>
      </c>
      <c r="BA214" s="55">
        <v>1839</v>
      </c>
      <c r="BB214" s="61"/>
      <c r="BC214" s="61"/>
      <c r="BD214" s="61"/>
      <c r="BE214" s="55"/>
      <c r="BF214" s="55"/>
      <c r="BG214" s="61"/>
      <c r="BH214" s="61">
        <v>38048</v>
      </c>
      <c r="BI214" s="55">
        <v>581300</v>
      </c>
      <c r="BJ214" s="55"/>
      <c r="BK214" s="61"/>
      <c r="BL214" s="61"/>
      <c r="BM214" s="61"/>
      <c r="BN214" s="61">
        <f t="shared" si="43"/>
        <v>36936</v>
      </c>
      <c r="BO214" s="55">
        <v>18468</v>
      </c>
      <c r="BP214" s="55">
        <v>18468</v>
      </c>
      <c r="BQ214" s="55"/>
      <c r="BR214" s="55"/>
      <c r="BS214" s="63">
        <f t="shared" si="38"/>
        <v>91905</v>
      </c>
      <c r="BT214" s="64">
        <f t="shared" si="39"/>
        <v>581300</v>
      </c>
      <c r="BU214" s="64">
        <f t="shared" si="40"/>
        <v>244</v>
      </c>
      <c r="BV214" s="64">
        <f t="shared" si="41"/>
        <v>18468</v>
      </c>
      <c r="BW214" s="64">
        <f t="shared" si="44"/>
        <v>691917</v>
      </c>
      <c r="BX214" s="65">
        <f t="shared" si="45"/>
        <v>13.282662515879796</v>
      </c>
      <c r="BY214" s="66">
        <f t="shared" si="42"/>
        <v>356.84218669417226</v>
      </c>
      <c r="BZ214" s="66">
        <f t="shared" si="37"/>
        <v>47.39814337287262</v>
      </c>
    </row>
    <row r="215" spans="1:78" ht="12.75">
      <c r="A215" s="49" t="s">
        <v>78</v>
      </c>
      <c r="B215" s="50" t="s">
        <v>166</v>
      </c>
      <c r="C215" s="50" t="s">
        <v>92</v>
      </c>
      <c r="D215" s="60" t="s">
        <v>568</v>
      </c>
      <c r="E215" s="50" t="s">
        <v>569</v>
      </c>
      <c r="F215" s="76">
        <v>1318</v>
      </c>
      <c r="G215" s="61"/>
      <c r="H215" s="61"/>
      <c r="I215" s="61"/>
      <c r="J215" s="61"/>
      <c r="K215" s="55"/>
      <c r="L215" s="55"/>
      <c r="M215" s="61"/>
      <c r="N215" s="61"/>
      <c r="O215" s="61"/>
      <c r="P215" s="55"/>
      <c r="Q215" s="61"/>
      <c r="R215" s="61"/>
      <c r="S215" s="61"/>
      <c r="T215" s="61"/>
      <c r="U215" s="61"/>
      <c r="V215" s="61"/>
      <c r="W215" s="61">
        <v>900</v>
      </c>
      <c r="X215" s="61"/>
      <c r="Y215" s="61"/>
      <c r="Z215" s="61"/>
      <c r="AA215" s="61"/>
      <c r="AB215" s="61"/>
      <c r="AC215" s="61"/>
      <c r="AD215" s="61"/>
      <c r="AE215" s="61"/>
      <c r="AF215" s="61">
        <v>3645</v>
      </c>
      <c r="AG215" s="61"/>
      <c r="AH215" s="61">
        <v>36418</v>
      </c>
      <c r="AI215" s="61"/>
      <c r="AJ215" s="61"/>
      <c r="AK215" s="55"/>
      <c r="AL215" s="61"/>
      <c r="AM215" s="61"/>
      <c r="AN215" s="61"/>
      <c r="AO215" s="61">
        <v>27</v>
      </c>
      <c r="AP215" s="55">
        <v>1286</v>
      </c>
      <c r="AQ215" s="61"/>
      <c r="AR215" s="61"/>
      <c r="AS215" s="61"/>
      <c r="AT215" s="61"/>
      <c r="AU215" s="61"/>
      <c r="AV215" s="61">
        <v>170</v>
      </c>
      <c r="AW215" s="61"/>
      <c r="AX215" s="61">
        <v>140</v>
      </c>
      <c r="AY215" s="61"/>
      <c r="AZ215" s="55">
        <v>761</v>
      </c>
      <c r="BA215" s="55">
        <v>2456</v>
      </c>
      <c r="BB215" s="61"/>
      <c r="BC215" s="61"/>
      <c r="BD215" s="61"/>
      <c r="BE215" s="55"/>
      <c r="BF215" s="55"/>
      <c r="BG215" s="61"/>
      <c r="BH215" s="61">
        <v>48366</v>
      </c>
      <c r="BI215" s="55">
        <v>738940</v>
      </c>
      <c r="BJ215" s="55"/>
      <c r="BK215" s="61"/>
      <c r="BL215" s="61"/>
      <c r="BM215" s="61"/>
      <c r="BN215" s="61">
        <f t="shared" si="43"/>
        <v>46954</v>
      </c>
      <c r="BO215" s="55">
        <v>23477</v>
      </c>
      <c r="BP215" s="55">
        <v>23477</v>
      </c>
      <c r="BQ215" s="55"/>
      <c r="BR215" s="55"/>
      <c r="BS215" s="63">
        <f t="shared" si="38"/>
        <v>117336</v>
      </c>
      <c r="BT215" s="64">
        <f t="shared" si="39"/>
        <v>738940</v>
      </c>
      <c r="BU215" s="64">
        <f t="shared" si="40"/>
        <v>310</v>
      </c>
      <c r="BV215" s="64">
        <f t="shared" si="41"/>
        <v>23477</v>
      </c>
      <c r="BW215" s="64">
        <f t="shared" si="44"/>
        <v>880063</v>
      </c>
      <c r="BX215" s="65">
        <f t="shared" si="45"/>
        <v>13.332681864821042</v>
      </c>
      <c r="BY215" s="66">
        <f t="shared" si="42"/>
        <v>667.7261001517451</v>
      </c>
      <c r="BZ215" s="66">
        <f t="shared" si="37"/>
        <v>89.0257966616085</v>
      </c>
    </row>
    <row r="216" spans="1:78" ht="12.75">
      <c r="A216" s="49" t="s">
        <v>78</v>
      </c>
      <c r="B216" s="50" t="s">
        <v>166</v>
      </c>
      <c r="C216" s="50" t="s">
        <v>95</v>
      </c>
      <c r="D216" s="60" t="s">
        <v>570</v>
      </c>
      <c r="E216" s="50" t="s">
        <v>571</v>
      </c>
      <c r="F216" s="76">
        <v>51203</v>
      </c>
      <c r="G216" s="61"/>
      <c r="H216" s="61"/>
      <c r="I216" s="61">
        <v>665</v>
      </c>
      <c r="J216" s="61"/>
      <c r="K216" s="55">
        <v>1558396</v>
      </c>
      <c r="L216" s="55">
        <v>472380</v>
      </c>
      <c r="M216" s="61"/>
      <c r="N216" s="61"/>
      <c r="O216" s="61"/>
      <c r="P216" s="55">
        <v>1100900</v>
      </c>
      <c r="Q216" s="61"/>
      <c r="R216" s="61"/>
      <c r="S216" s="61">
        <v>32235</v>
      </c>
      <c r="T216" s="61"/>
      <c r="U216" s="61"/>
      <c r="V216" s="61"/>
      <c r="W216" s="61">
        <v>4780</v>
      </c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>
        <v>1415290</v>
      </c>
      <c r="AI216" s="61"/>
      <c r="AJ216" s="61">
        <v>1191150</v>
      </c>
      <c r="AK216" s="55"/>
      <c r="AL216" s="61"/>
      <c r="AM216" s="61"/>
      <c r="AN216" s="61"/>
      <c r="AO216" s="61">
        <v>585</v>
      </c>
      <c r="AP216" s="55">
        <v>31040</v>
      </c>
      <c r="AQ216" s="61">
        <v>26570</v>
      </c>
      <c r="AR216" s="61"/>
      <c r="AS216" s="61"/>
      <c r="AT216" s="61"/>
      <c r="AU216" s="61"/>
      <c r="AV216" s="61"/>
      <c r="AW216" s="61">
        <v>2382</v>
      </c>
      <c r="AX216" s="61"/>
      <c r="AY216" s="61">
        <v>4963</v>
      </c>
      <c r="AZ216" s="55">
        <v>50455</v>
      </c>
      <c r="BA216" s="55">
        <v>50680</v>
      </c>
      <c r="BB216" s="61">
        <v>610880</v>
      </c>
      <c r="BC216" s="61"/>
      <c r="BD216" s="61">
        <v>89590</v>
      </c>
      <c r="BE216" s="55"/>
      <c r="BF216" s="55">
        <v>1487600</v>
      </c>
      <c r="BG216" s="61">
        <v>1680</v>
      </c>
      <c r="BH216" s="61"/>
      <c r="BI216" s="55">
        <v>18419550</v>
      </c>
      <c r="BJ216" s="55"/>
      <c r="BK216" s="61">
        <v>1335890</v>
      </c>
      <c r="BL216" s="61"/>
      <c r="BM216" s="61"/>
      <c r="BN216" s="61">
        <f t="shared" si="43"/>
        <v>587680</v>
      </c>
      <c r="BO216" s="55">
        <v>0</v>
      </c>
      <c r="BP216" s="55">
        <v>587680</v>
      </c>
      <c r="BQ216" s="55"/>
      <c r="BR216" s="55"/>
      <c r="BS216" s="63">
        <f t="shared" si="38"/>
        <v>8123196</v>
      </c>
      <c r="BT216" s="64">
        <f t="shared" si="39"/>
        <v>18419550</v>
      </c>
      <c r="BU216" s="64">
        <f t="shared" si="40"/>
        <v>7345</v>
      </c>
      <c r="BV216" s="64">
        <f t="shared" si="41"/>
        <v>589360</v>
      </c>
      <c r="BW216" s="64">
        <f t="shared" si="44"/>
        <v>27139451</v>
      </c>
      <c r="BX216" s="65">
        <f t="shared" si="45"/>
        <v>29.931320276154445</v>
      </c>
      <c r="BY216" s="66">
        <f t="shared" si="42"/>
        <v>530.0363455266292</v>
      </c>
      <c r="BZ216" s="66">
        <f t="shared" si="37"/>
        <v>158.64687615960003</v>
      </c>
    </row>
    <row r="217" spans="1:78" ht="12.75">
      <c r="A217" s="49" t="s">
        <v>78</v>
      </c>
      <c r="B217" s="50" t="s">
        <v>166</v>
      </c>
      <c r="C217" s="50" t="s">
        <v>214</v>
      </c>
      <c r="D217" s="60" t="s">
        <v>572</v>
      </c>
      <c r="E217" s="50" t="s">
        <v>573</v>
      </c>
      <c r="F217" s="76">
        <v>1171</v>
      </c>
      <c r="G217" s="61"/>
      <c r="H217" s="61"/>
      <c r="I217" s="61"/>
      <c r="J217" s="61"/>
      <c r="K217" s="55"/>
      <c r="L217" s="55"/>
      <c r="M217" s="61"/>
      <c r="N217" s="61"/>
      <c r="O217" s="61"/>
      <c r="P217" s="55"/>
      <c r="Q217" s="61"/>
      <c r="R217" s="61"/>
      <c r="S217" s="61"/>
      <c r="T217" s="61"/>
      <c r="U217" s="61"/>
      <c r="V217" s="61"/>
      <c r="W217" s="61">
        <v>100</v>
      </c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>
        <v>43140</v>
      </c>
      <c r="AI217" s="61"/>
      <c r="AJ217" s="61"/>
      <c r="AK217" s="55"/>
      <c r="AL217" s="61"/>
      <c r="AM217" s="61"/>
      <c r="AN217" s="61"/>
      <c r="AO217" s="61"/>
      <c r="AP217" s="55">
        <v>2385</v>
      </c>
      <c r="AQ217" s="61">
        <v>370</v>
      </c>
      <c r="AR217" s="61"/>
      <c r="AS217" s="61"/>
      <c r="AT217" s="61"/>
      <c r="AU217" s="61"/>
      <c r="AV217" s="61">
        <v>200</v>
      </c>
      <c r="AW217" s="61"/>
      <c r="AX217" s="61"/>
      <c r="AY217" s="61"/>
      <c r="AZ217" s="55">
        <v>1287</v>
      </c>
      <c r="BA217" s="55">
        <v>1782</v>
      </c>
      <c r="BB217" s="61"/>
      <c r="BC217" s="61">
        <v>8320</v>
      </c>
      <c r="BD217" s="61"/>
      <c r="BE217" s="55"/>
      <c r="BF217" s="55">
        <v>2460</v>
      </c>
      <c r="BG217" s="61"/>
      <c r="BH217" s="61">
        <v>39110</v>
      </c>
      <c r="BI217" s="55">
        <v>360990</v>
      </c>
      <c r="BJ217" s="55"/>
      <c r="BK217" s="61"/>
      <c r="BL217" s="61"/>
      <c r="BM217" s="61"/>
      <c r="BN217" s="61">
        <f t="shared" si="43"/>
        <v>7780</v>
      </c>
      <c r="BO217" s="55">
        <v>3890</v>
      </c>
      <c r="BP217" s="55">
        <v>3890</v>
      </c>
      <c r="BQ217" s="55"/>
      <c r="BR217" s="55"/>
      <c r="BS217" s="63">
        <f t="shared" si="38"/>
        <v>102844</v>
      </c>
      <c r="BT217" s="64">
        <f t="shared" si="39"/>
        <v>360990</v>
      </c>
      <c r="BU217" s="64">
        <f t="shared" si="40"/>
        <v>200</v>
      </c>
      <c r="BV217" s="64">
        <f t="shared" si="41"/>
        <v>3890</v>
      </c>
      <c r="BW217" s="64">
        <f t="shared" si="44"/>
        <v>467924</v>
      </c>
      <c r="BX217" s="65">
        <f t="shared" si="45"/>
        <v>21.97878287927099</v>
      </c>
      <c r="BY217" s="66">
        <f t="shared" si="42"/>
        <v>399.5935098206661</v>
      </c>
      <c r="BZ217" s="66">
        <f t="shared" si="37"/>
        <v>87.82578992314261</v>
      </c>
    </row>
    <row r="218" spans="1:78" ht="12.75">
      <c r="A218" s="49" t="s">
        <v>78</v>
      </c>
      <c r="B218" s="50" t="s">
        <v>166</v>
      </c>
      <c r="C218" s="50" t="s">
        <v>281</v>
      </c>
      <c r="D218" s="60" t="s">
        <v>574</v>
      </c>
      <c r="E218" s="50" t="s">
        <v>575</v>
      </c>
      <c r="F218" s="76">
        <v>8332</v>
      </c>
      <c r="G218" s="61"/>
      <c r="H218" s="61"/>
      <c r="I218" s="61"/>
      <c r="J218" s="61"/>
      <c r="K218" s="55">
        <v>28560</v>
      </c>
      <c r="L218" s="55"/>
      <c r="M218" s="61"/>
      <c r="N218" s="61"/>
      <c r="O218" s="61"/>
      <c r="P218" s="55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>
        <v>176090</v>
      </c>
      <c r="AI218" s="61"/>
      <c r="AJ218" s="61"/>
      <c r="AK218" s="55"/>
      <c r="AL218" s="61"/>
      <c r="AM218" s="61"/>
      <c r="AN218" s="61"/>
      <c r="AO218" s="61">
        <v>100</v>
      </c>
      <c r="AP218" s="55">
        <v>4695</v>
      </c>
      <c r="AQ218" s="61">
        <v>4210</v>
      </c>
      <c r="AR218" s="61"/>
      <c r="AS218" s="61"/>
      <c r="AT218" s="61"/>
      <c r="AU218" s="61"/>
      <c r="AV218" s="61">
        <v>250</v>
      </c>
      <c r="AW218" s="61"/>
      <c r="AX218" s="61">
        <v>250</v>
      </c>
      <c r="AY218" s="61"/>
      <c r="AZ218" s="55">
        <v>2778</v>
      </c>
      <c r="BA218" s="55">
        <v>8963</v>
      </c>
      <c r="BB218" s="61"/>
      <c r="BC218" s="61"/>
      <c r="BD218" s="61"/>
      <c r="BE218" s="55"/>
      <c r="BF218" s="55">
        <v>345460</v>
      </c>
      <c r="BG218" s="61"/>
      <c r="BH218" s="61">
        <v>202160</v>
      </c>
      <c r="BI218" s="55">
        <v>2545510</v>
      </c>
      <c r="BJ218" s="55"/>
      <c r="BK218" s="61"/>
      <c r="BL218" s="61"/>
      <c r="BM218" s="61"/>
      <c r="BN218" s="61">
        <f t="shared" si="43"/>
        <v>70370</v>
      </c>
      <c r="BO218" s="55">
        <v>35185</v>
      </c>
      <c r="BP218" s="55">
        <v>35185</v>
      </c>
      <c r="BQ218" s="55"/>
      <c r="BR218" s="55"/>
      <c r="BS218" s="63">
        <f t="shared" si="38"/>
        <v>808201</v>
      </c>
      <c r="BT218" s="64">
        <f t="shared" si="39"/>
        <v>2545510</v>
      </c>
      <c r="BU218" s="64">
        <f t="shared" si="40"/>
        <v>500</v>
      </c>
      <c r="BV218" s="64">
        <f t="shared" si="41"/>
        <v>35185</v>
      </c>
      <c r="BW218" s="64">
        <f t="shared" si="44"/>
        <v>3389396</v>
      </c>
      <c r="BX218" s="65">
        <f t="shared" si="45"/>
        <v>23.84498595029911</v>
      </c>
      <c r="BY218" s="66">
        <f t="shared" si="42"/>
        <v>406.79260681709076</v>
      </c>
      <c r="BZ218" s="66">
        <f t="shared" si="37"/>
        <v>96.99963994239079</v>
      </c>
    </row>
    <row r="219" spans="1:78" ht="12.75">
      <c r="A219" s="49" t="s">
        <v>78</v>
      </c>
      <c r="B219" s="50" t="s">
        <v>166</v>
      </c>
      <c r="C219" s="50" t="s">
        <v>104</v>
      </c>
      <c r="D219" s="60" t="s">
        <v>576</v>
      </c>
      <c r="E219" s="50" t="s">
        <v>577</v>
      </c>
      <c r="F219" s="76">
        <v>3016</v>
      </c>
      <c r="G219" s="61"/>
      <c r="H219" s="61"/>
      <c r="I219" s="61"/>
      <c r="J219" s="61"/>
      <c r="K219" s="55"/>
      <c r="L219" s="55"/>
      <c r="M219" s="61"/>
      <c r="N219" s="61"/>
      <c r="O219" s="61"/>
      <c r="P219" s="55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>
        <v>4582</v>
      </c>
      <c r="AG219" s="61"/>
      <c r="AH219" s="61">
        <v>45778</v>
      </c>
      <c r="AI219" s="61"/>
      <c r="AJ219" s="61"/>
      <c r="AK219" s="55"/>
      <c r="AL219" s="61"/>
      <c r="AM219" s="61"/>
      <c r="AN219" s="61"/>
      <c r="AO219" s="61">
        <v>42</v>
      </c>
      <c r="AP219" s="55">
        <v>1959</v>
      </c>
      <c r="AQ219" s="61">
        <v>1550</v>
      </c>
      <c r="AR219" s="61"/>
      <c r="AS219" s="61"/>
      <c r="AT219" s="61"/>
      <c r="AU219" s="61"/>
      <c r="AV219" s="61">
        <v>214</v>
      </c>
      <c r="AW219" s="61"/>
      <c r="AX219" s="61">
        <v>176</v>
      </c>
      <c r="AY219" s="61"/>
      <c r="AZ219" s="55">
        <v>1159</v>
      </c>
      <c r="BA219" s="55">
        <v>3740</v>
      </c>
      <c r="BB219" s="61"/>
      <c r="BC219" s="61"/>
      <c r="BD219" s="61"/>
      <c r="BE219" s="55"/>
      <c r="BF219" s="55"/>
      <c r="BG219" s="61"/>
      <c r="BH219" s="61">
        <v>60798</v>
      </c>
      <c r="BI219" s="55">
        <v>928875</v>
      </c>
      <c r="BJ219" s="55"/>
      <c r="BK219" s="61"/>
      <c r="BL219" s="61"/>
      <c r="BM219" s="61"/>
      <c r="BN219" s="61">
        <f t="shared" si="43"/>
        <v>59024</v>
      </c>
      <c r="BO219" s="55">
        <v>29512</v>
      </c>
      <c r="BP219" s="55">
        <v>29512</v>
      </c>
      <c r="BQ219" s="55"/>
      <c r="BR219" s="55"/>
      <c r="BS219" s="63">
        <f t="shared" si="38"/>
        <v>149120</v>
      </c>
      <c r="BT219" s="64">
        <f t="shared" si="39"/>
        <v>928875</v>
      </c>
      <c r="BU219" s="64">
        <f t="shared" si="40"/>
        <v>390</v>
      </c>
      <c r="BV219" s="64">
        <f t="shared" si="41"/>
        <v>29512</v>
      </c>
      <c r="BW219" s="64">
        <f t="shared" si="44"/>
        <v>1107897</v>
      </c>
      <c r="BX219" s="65">
        <f t="shared" si="45"/>
        <v>13.459734975363233</v>
      </c>
      <c r="BY219" s="66">
        <f t="shared" si="42"/>
        <v>367.3398541114058</v>
      </c>
      <c r="BZ219" s="66">
        <f t="shared" si="37"/>
        <v>49.44297082228117</v>
      </c>
    </row>
    <row r="220" spans="1:78" ht="12.75">
      <c r="A220" s="49" t="s">
        <v>78</v>
      </c>
      <c r="B220" s="50" t="s">
        <v>166</v>
      </c>
      <c r="C220" s="50" t="s">
        <v>107</v>
      </c>
      <c r="D220" s="60" t="s">
        <v>578</v>
      </c>
      <c r="E220" s="50" t="s">
        <v>579</v>
      </c>
      <c r="F220" s="76">
        <v>2364</v>
      </c>
      <c r="G220" s="61"/>
      <c r="H220" s="61"/>
      <c r="I220" s="61"/>
      <c r="J220" s="61"/>
      <c r="K220" s="55"/>
      <c r="L220" s="55"/>
      <c r="M220" s="61"/>
      <c r="N220" s="61"/>
      <c r="O220" s="61"/>
      <c r="P220" s="55"/>
      <c r="Q220" s="61"/>
      <c r="R220" s="61"/>
      <c r="S220" s="61"/>
      <c r="T220" s="61"/>
      <c r="U220" s="61"/>
      <c r="V220" s="61"/>
      <c r="W220" s="61">
        <v>1500</v>
      </c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>
        <v>54940</v>
      </c>
      <c r="AI220" s="61"/>
      <c r="AJ220" s="61"/>
      <c r="AK220" s="55"/>
      <c r="AL220" s="61"/>
      <c r="AM220" s="61"/>
      <c r="AN220" s="61"/>
      <c r="AO220" s="61">
        <v>28</v>
      </c>
      <c r="AP220" s="55">
        <v>1325</v>
      </c>
      <c r="AQ220" s="61">
        <v>1030</v>
      </c>
      <c r="AR220" s="61"/>
      <c r="AS220" s="61"/>
      <c r="AT220" s="61"/>
      <c r="AU220" s="61"/>
      <c r="AV220" s="61">
        <v>150</v>
      </c>
      <c r="AW220" s="61"/>
      <c r="AX220" s="61">
        <v>150</v>
      </c>
      <c r="AY220" s="61"/>
      <c r="AZ220" s="55">
        <v>784</v>
      </c>
      <c r="BA220" s="55">
        <v>2528</v>
      </c>
      <c r="BB220" s="61"/>
      <c r="BC220" s="61"/>
      <c r="BD220" s="61"/>
      <c r="BE220" s="55"/>
      <c r="BF220" s="55"/>
      <c r="BG220" s="61"/>
      <c r="BH220" s="61">
        <v>61940</v>
      </c>
      <c r="BI220" s="55">
        <v>740240</v>
      </c>
      <c r="BJ220" s="55"/>
      <c r="BK220" s="61"/>
      <c r="BL220" s="61"/>
      <c r="BM220" s="61"/>
      <c r="BN220" s="61">
        <f t="shared" si="43"/>
        <v>22180</v>
      </c>
      <c r="BO220" s="55">
        <v>11090</v>
      </c>
      <c r="BP220" s="55">
        <v>11090</v>
      </c>
      <c r="BQ220" s="55"/>
      <c r="BR220" s="55"/>
      <c r="BS220" s="63">
        <f t="shared" si="38"/>
        <v>135165</v>
      </c>
      <c r="BT220" s="64">
        <f t="shared" si="39"/>
        <v>740240</v>
      </c>
      <c r="BU220" s="64">
        <f t="shared" si="40"/>
        <v>300</v>
      </c>
      <c r="BV220" s="64">
        <f t="shared" si="41"/>
        <v>11090</v>
      </c>
      <c r="BW220" s="64">
        <f t="shared" si="44"/>
        <v>886795</v>
      </c>
      <c r="BX220" s="65">
        <f t="shared" si="45"/>
        <v>15.2419668581803</v>
      </c>
      <c r="BY220" s="66">
        <f t="shared" si="42"/>
        <v>375.12478849407785</v>
      </c>
      <c r="BZ220" s="66">
        <f t="shared" si="37"/>
        <v>57.1763959390863</v>
      </c>
    </row>
    <row r="221" spans="1:78" ht="12.75">
      <c r="A221" s="49" t="s">
        <v>78</v>
      </c>
      <c r="B221" s="50" t="s">
        <v>166</v>
      </c>
      <c r="C221" s="50" t="s">
        <v>110</v>
      </c>
      <c r="D221" s="60" t="s">
        <v>580</v>
      </c>
      <c r="E221" s="50" t="s">
        <v>581</v>
      </c>
      <c r="F221" s="76">
        <v>3510</v>
      </c>
      <c r="G221" s="61"/>
      <c r="H221" s="61"/>
      <c r="I221" s="61"/>
      <c r="J221" s="61"/>
      <c r="K221" s="55"/>
      <c r="L221" s="55"/>
      <c r="M221" s="61"/>
      <c r="N221" s="61"/>
      <c r="O221" s="61"/>
      <c r="P221" s="55"/>
      <c r="Q221" s="61"/>
      <c r="R221" s="61"/>
      <c r="S221" s="61"/>
      <c r="T221" s="61"/>
      <c r="U221" s="61"/>
      <c r="V221" s="61"/>
      <c r="W221" s="61">
        <v>3000</v>
      </c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>
        <v>117040</v>
      </c>
      <c r="AI221" s="61"/>
      <c r="AJ221" s="61">
        <v>32340</v>
      </c>
      <c r="AK221" s="55"/>
      <c r="AL221" s="61"/>
      <c r="AM221" s="61"/>
      <c r="AN221" s="61"/>
      <c r="AO221" s="61">
        <v>44</v>
      </c>
      <c r="AP221" s="55">
        <v>2051</v>
      </c>
      <c r="AQ221" s="61">
        <v>2230</v>
      </c>
      <c r="AR221" s="61"/>
      <c r="AS221" s="61"/>
      <c r="AT221" s="61"/>
      <c r="AU221" s="61"/>
      <c r="AV221" s="61">
        <v>150</v>
      </c>
      <c r="AW221" s="61"/>
      <c r="AX221" s="61">
        <v>150</v>
      </c>
      <c r="AY221" s="61"/>
      <c r="AZ221" s="55">
        <v>1214</v>
      </c>
      <c r="BA221" s="55">
        <v>3915</v>
      </c>
      <c r="BB221" s="61"/>
      <c r="BC221" s="61"/>
      <c r="BD221" s="61"/>
      <c r="BE221" s="55"/>
      <c r="BF221" s="55">
        <v>498030</v>
      </c>
      <c r="BG221" s="61"/>
      <c r="BH221" s="61">
        <v>117600</v>
      </c>
      <c r="BI221" s="55">
        <v>1269860</v>
      </c>
      <c r="BJ221" s="55"/>
      <c r="BK221" s="61">
        <v>60560</v>
      </c>
      <c r="BL221" s="61"/>
      <c r="BM221" s="61"/>
      <c r="BN221" s="61">
        <f t="shared" si="43"/>
        <v>36760</v>
      </c>
      <c r="BO221" s="55">
        <v>18380</v>
      </c>
      <c r="BP221" s="55">
        <v>18380</v>
      </c>
      <c r="BQ221" s="55"/>
      <c r="BR221" s="55"/>
      <c r="BS221" s="63">
        <f t="shared" si="38"/>
        <v>795844</v>
      </c>
      <c r="BT221" s="64">
        <f t="shared" si="39"/>
        <v>1269860</v>
      </c>
      <c r="BU221" s="64">
        <f t="shared" si="40"/>
        <v>300</v>
      </c>
      <c r="BV221" s="64">
        <f t="shared" si="41"/>
        <v>18380</v>
      </c>
      <c r="BW221" s="64">
        <f t="shared" si="44"/>
        <v>2084384</v>
      </c>
      <c r="BX221" s="65">
        <f t="shared" si="45"/>
        <v>38.18125642875785</v>
      </c>
      <c r="BY221" s="66">
        <f t="shared" si="42"/>
        <v>593.8415954415955</v>
      </c>
      <c r="BZ221" s="66">
        <f t="shared" si="37"/>
        <v>226.73618233618234</v>
      </c>
    </row>
    <row r="222" spans="1:78" ht="12.75">
      <c r="A222" s="49" t="s">
        <v>78</v>
      </c>
      <c r="B222" s="50" t="s">
        <v>166</v>
      </c>
      <c r="C222" s="50" t="s">
        <v>113</v>
      </c>
      <c r="D222" s="60" t="s">
        <v>582</v>
      </c>
      <c r="E222" s="50" t="s">
        <v>583</v>
      </c>
      <c r="F222" s="76">
        <v>3226</v>
      </c>
      <c r="G222" s="61">
        <v>47</v>
      </c>
      <c r="H222" s="61"/>
      <c r="I222" s="61"/>
      <c r="J222" s="61"/>
      <c r="K222" s="55">
        <v>960</v>
      </c>
      <c r="L222" s="55"/>
      <c r="M222" s="61"/>
      <c r="N222" s="61"/>
      <c r="O222" s="61"/>
      <c r="P222" s="55">
        <v>59260</v>
      </c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>
        <v>121470</v>
      </c>
      <c r="AI222" s="61"/>
      <c r="AJ222" s="61"/>
      <c r="AK222" s="55">
        <v>6040</v>
      </c>
      <c r="AL222" s="61"/>
      <c r="AM222" s="61"/>
      <c r="AN222" s="61"/>
      <c r="AO222" s="61"/>
      <c r="AP222" s="55">
        <v>1233</v>
      </c>
      <c r="AQ222" s="61"/>
      <c r="AR222" s="61"/>
      <c r="AS222" s="61"/>
      <c r="AT222" s="61"/>
      <c r="AU222" s="61"/>
      <c r="AV222" s="61">
        <v>230</v>
      </c>
      <c r="AW222" s="61"/>
      <c r="AX222" s="61"/>
      <c r="AY222" s="61"/>
      <c r="AZ222" s="55">
        <v>625</v>
      </c>
      <c r="BA222" s="55"/>
      <c r="BB222" s="61"/>
      <c r="BC222" s="61">
        <v>25520</v>
      </c>
      <c r="BD222" s="61"/>
      <c r="BE222" s="55"/>
      <c r="BF222" s="55"/>
      <c r="BG222" s="61">
        <v>600</v>
      </c>
      <c r="BH222" s="61"/>
      <c r="BI222" s="55">
        <v>1317940</v>
      </c>
      <c r="BJ222" s="55"/>
      <c r="BK222" s="61"/>
      <c r="BL222" s="61"/>
      <c r="BM222" s="61"/>
      <c r="BN222" s="61">
        <f t="shared" si="43"/>
        <v>36500</v>
      </c>
      <c r="BO222" s="55">
        <v>18250</v>
      </c>
      <c r="BP222" s="55">
        <v>18250</v>
      </c>
      <c r="BQ222" s="55"/>
      <c r="BR222" s="55"/>
      <c r="BS222" s="63">
        <f t="shared" si="38"/>
        <v>233405</v>
      </c>
      <c r="BT222" s="64">
        <f t="shared" si="39"/>
        <v>1317940</v>
      </c>
      <c r="BU222" s="64">
        <f t="shared" si="40"/>
        <v>230</v>
      </c>
      <c r="BV222" s="64">
        <f t="shared" si="41"/>
        <v>18850</v>
      </c>
      <c r="BW222" s="64">
        <f t="shared" si="44"/>
        <v>1570425</v>
      </c>
      <c r="BX222" s="65">
        <f t="shared" si="45"/>
        <v>14.862537211264467</v>
      </c>
      <c r="BY222" s="66">
        <f t="shared" si="42"/>
        <v>486.8025418474891</v>
      </c>
      <c r="BZ222" s="66">
        <f t="shared" si="37"/>
        <v>72.35120892746436</v>
      </c>
    </row>
    <row r="223" spans="1:78" ht="12.75">
      <c r="A223" s="49" t="s">
        <v>78</v>
      </c>
      <c r="B223" s="50" t="s">
        <v>166</v>
      </c>
      <c r="C223" s="50" t="s">
        <v>116</v>
      </c>
      <c r="D223" s="60" t="s">
        <v>584</v>
      </c>
      <c r="E223" s="50" t="s">
        <v>585</v>
      </c>
      <c r="F223" s="76">
        <v>1023</v>
      </c>
      <c r="G223" s="61">
        <v>50</v>
      </c>
      <c r="H223" s="61"/>
      <c r="I223" s="61"/>
      <c r="J223" s="61"/>
      <c r="K223" s="55"/>
      <c r="L223" s="55"/>
      <c r="M223" s="61"/>
      <c r="N223" s="61"/>
      <c r="O223" s="61"/>
      <c r="P223" s="55">
        <v>240</v>
      </c>
      <c r="Q223" s="61"/>
      <c r="R223" s="61"/>
      <c r="S223" s="61"/>
      <c r="T223" s="61"/>
      <c r="U223" s="61"/>
      <c r="V223" s="61"/>
      <c r="W223" s="61">
        <v>1200</v>
      </c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>
        <v>40880</v>
      </c>
      <c r="AI223" s="61"/>
      <c r="AJ223" s="61">
        <v>31780</v>
      </c>
      <c r="AK223" s="55"/>
      <c r="AL223" s="61"/>
      <c r="AM223" s="61"/>
      <c r="AN223" s="61"/>
      <c r="AO223" s="61"/>
      <c r="AP223" s="55">
        <v>1393</v>
      </c>
      <c r="AQ223" s="61"/>
      <c r="AR223" s="61"/>
      <c r="AS223" s="61"/>
      <c r="AT223" s="61"/>
      <c r="AU223" s="61"/>
      <c r="AV223" s="61">
        <v>260</v>
      </c>
      <c r="AW223" s="61"/>
      <c r="AX223" s="61"/>
      <c r="AY223" s="61"/>
      <c r="AZ223" s="55">
        <v>860</v>
      </c>
      <c r="BA223" s="55">
        <v>1266</v>
      </c>
      <c r="BB223" s="61"/>
      <c r="BC223" s="61"/>
      <c r="BD223" s="61"/>
      <c r="BE223" s="55"/>
      <c r="BF223" s="55"/>
      <c r="BG223" s="61"/>
      <c r="BH223" s="61">
        <v>46470</v>
      </c>
      <c r="BI223" s="55">
        <v>263910</v>
      </c>
      <c r="BJ223" s="55"/>
      <c r="BK223" s="61"/>
      <c r="BL223" s="61"/>
      <c r="BM223" s="61"/>
      <c r="BN223" s="61">
        <f t="shared" si="43"/>
        <v>19140</v>
      </c>
      <c r="BO223" s="55">
        <v>9570</v>
      </c>
      <c r="BP223" s="55">
        <v>9570</v>
      </c>
      <c r="BQ223" s="55"/>
      <c r="BR223" s="55"/>
      <c r="BS223" s="63">
        <f t="shared" si="38"/>
        <v>133709</v>
      </c>
      <c r="BT223" s="64">
        <f t="shared" si="39"/>
        <v>263910</v>
      </c>
      <c r="BU223" s="64">
        <f t="shared" si="40"/>
        <v>260</v>
      </c>
      <c r="BV223" s="64">
        <f t="shared" si="41"/>
        <v>9570</v>
      </c>
      <c r="BW223" s="64">
        <f t="shared" si="44"/>
        <v>407449</v>
      </c>
      <c r="BX223" s="65">
        <f t="shared" si="45"/>
        <v>32.816131589475</v>
      </c>
      <c r="BY223" s="66">
        <f t="shared" si="42"/>
        <v>398.2883675464321</v>
      </c>
      <c r="BZ223" s="66">
        <f t="shared" si="37"/>
        <v>130.70283479960898</v>
      </c>
    </row>
    <row r="224" spans="1:78" ht="12.75">
      <c r="A224" s="49" t="s">
        <v>78</v>
      </c>
      <c r="B224" s="50" t="s">
        <v>166</v>
      </c>
      <c r="C224" s="50" t="s">
        <v>119</v>
      </c>
      <c r="D224" s="60" t="s">
        <v>586</v>
      </c>
      <c r="E224" s="50" t="s">
        <v>587</v>
      </c>
      <c r="F224" s="76">
        <v>5392</v>
      </c>
      <c r="G224" s="61"/>
      <c r="H224" s="61"/>
      <c r="I224" s="61"/>
      <c r="J224" s="61"/>
      <c r="K224" s="55">
        <v>36800</v>
      </c>
      <c r="L224" s="55"/>
      <c r="M224" s="61"/>
      <c r="N224" s="61"/>
      <c r="O224" s="61"/>
      <c r="P224" s="55">
        <v>4040</v>
      </c>
      <c r="Q224" s="61"/>
      <c r="R224" s="61"/>
      <c r="S224" s="61"/>
      <c r="T224" s="61"/>
      <c r="U224" s="61"/>
      <c r="V224" s="61"/>
      <c r="W224" s="61">
        <v>2100</v>
      </c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>
        <v>183540</v>
      </c>
      <c r="AI224" s="61"/>
      <c r="AJ224" s="61">
        <v>183490</v>
      </c>
      <c r="AK224" s="55"/>
      <c r="AL224" s="61"/>
      <c r="AM224" s="61"/>
      <c r="AN224" s="61"/>
      <c r="AO224" s="61"/>
      <c r="AP224" s="55">
        <v>9474</v>
      </c>
      <c r="AQ224" s="61">
        <v>2925</v>
      </c>
      <c r="AR224" s="61"/>
      <c r="AS224" s="61"/>
      <c r="AT224" s="61"/>
      <c r="AU224" s="61"/>
      <c r="AV224" s="61">
        <v>600</v>
      </c>
      <c r="AW224" s="61"/>
      <c r="AX224" s="61">
        <v>450</v>
      </c>
      <c r="AY224" s="61"/>
      <c r="AZ224" s="55">
        <v>5113</v>
      </c>
      <c r="BA224" s="55">
        <v>7077</v>
      </c>
      <c r="BB224" s="61"/>
      <c r="BC224" s="61"/>
      <c r="BD224" s="61"/>
      <c r="BE224" s="55"/>
      <c r="BF224" s="55">
        <v>450050</v>
      </c>
      <c r="BG224" s="61">
        <v>380</v>
      </c>
      <c r="BH224" s="61">
        <v>238190</v>
      </c>
      <c r="BI224" s="55">
        <v>2385940</v>
      </c>
      <c r="BJ224" s="55"/>
      <c r="BK224" s="61">
        <v>105350</v>
      </c>
      <c r="BL224" s="61"/>
      <c r="BM224" s="61"/>
      <c r="BN224" s="61">
        <f t="shared" si="43"/>
        <v>169740</v>
      </c>
      <c r="BO224" s="55">
        <v>84870</v>
      </c>
      <c r="BP224" s="55">
        <v>84870</v>
      </c>
      <c r="BQ224" s="55"/>
      <c r="BR224" s="55"/>
      <c r="BS224" s="63">
        <f t="shared" si="38"/>
        <v>1207669</v>
      </c>
      <c r="BT224" s="64">
        <f t="shared" si="39"/>
        <v>2385940</v>
      </c>
      <c r="BU224" s="64">
        <f t="shared" si="40"/>
        <v>1050</v>
      </c>
      <c r="BV224" s="64">
        <f t="shared" si="41"/>
        <v>85250</v>
      </c>
      <c r="BW224" s="64">
        <f t="shared" si="44"/>
        <v>3679909</v>
      </c>
      <c r="BX224" s="65">
        <f t="shared" si="45"/>
        <v>32.81790392099369</v>
      </c>
      <c r="BY224" s="66">
        <f t="shared" si="42"/>
        <v>682.4757047477744</v>
      </c>
      <c r="BZ224" s="66">
        <f t="shared" si="37"/>
        <v>223.97422106824925</v>
      </c>
    </row>
    <row r="225" spans="1:78" ht="12.75">
      <c r="A225" s="49" t="s">
        <v>78</v>
      </c>
      <c r="B225" s="50" t="s">
        <v>166</v>
      </c>
      <c r="C225" s="50" t="s">
        <v>128</v>
      </c>
      <c r="D225" s="60" t="s">
        <v>588</v>
      </c>
      <c r="E225" s="50" t="s">
        <v>589</v>
      </c>
      <c r="F225" s="76">
        <v>9498</v>
      </c>
      <c r="G225" s="61"/>
      <c r="H225" s="61"/>
      <c r="I225" s="61"/>
      <c r="J225" s="61"/>
      <c r="K225" s="55"/>
      <c r="L225" s="55"/>
      <c r="M225" s="61"/>
      <c r="N225" s="61"/>
      <c r="O225" s="61"/>
      <c r="P225" s="55">
        <v>680</v>
      </c>
      <c r="Q225" s="61"/>
      <c r="R225" s="61"/>
      <c r="S225" s="61"/>
      <c r="T225" s="61"/>
      <c r="U225" s="61"/>
      <c r="V225" s="61"/>
      <c r="W225" s="61">
        <v>2950</v>
      </c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>
        <v>306130</v>
      </c>
      <c r="AI225" s="61"/>
      <c r="AJ225" s="61">
        <v>287290</v>
      </c>
      <c r="AK225" s="55"/>
      <c r="AL225" s="61"/>
      <c r="AM225" s="61"/>
      <c r="AN225" s="61"/>
      <c r="AO225" s="61">
        <v>122</v>
      </c>
      <c r="AP225" s="55">
        <v>5754</v>
      </c>
      <c r="AQ225" s="61">
        <v>6690</v>
      </c>
      <c r="AR225" s="61"/>
      <c r="AS225" s="61"/>
      <c r="AT225" s="61"/>
      <c r="AU225" s="61"/>
      <c r="AV225" s="61">
        <v>250</v>
      </c>
      <c r="AW225" s="61"/>
      <c r="AX225" s="61">
        <v>250</v>
      </c>
      <c r="AY225" s="61"/>
      <c r="AZ225" s="55">
        <v>3405</v>
      </c>
      <c r="BA225" s="55">
        <v>10985</v>
      </c>
      <c r="BB225" s="61"/>
      <c r="BC225" s="61"/>
      <c r="BD225" s="61"/>
      <c r="BE225" s="55"/>
      <c r="BF225" s="55">
        <v>197700</v>
      </c>
      <c r="BG225" s="61"/>
      <c r="BH225" s="61">
        <v>335060</v>
      </c>
      <c r="BI225" s="55">
        <v>2199430</v>
      </c>
      <c r="BJ225" s="55"/>
      <c r="BK225" s="61"/>
      <c r="BL225" s="61"/>
      <c r="BM225" s="61"/>
      <c r="BN225" s="61">
        <f t="shared" si="43"/>
        <v>98210</v>
      </c>
      <c r="BO225" s="55">
        <v>49105</v>
      </c>
      <c r="BP225" s="55">
        <v>49105</v>
      </c>
      <c r="BQ225" s="55"/>
      <c r="BR225" s="55"/>
      <c r="BS225" s="63">
        <f t="shared" si="38"/>
        <v>1205871</v>
      </c>
      <c r="BT225" s="64">
        <f t="shared" si="39"/>
        <v>2199430</v>
      </c>
      <c r="BU225" s="64">
        <f t="shared" si="40"/>
        <v>500</v>
      </c>
      <c r="BV225" s="64">
        <f t="shared" si="41"/>
        <v>49105</v>
      </c>
      <c r="BW225" s="64">
        <f t="shared" si="44"/>
        <v>3454906</v>
      </c>
      <c r="BX225" s="65">
        <f t="shared" si="45"/>
        <v>34.903149318679006</v>
      </c>
      <c r="BY225" s="66">
        <f t="shared" si="42"/>
        <v>363.7508949252474</v>
      </c>
      <c r="BZ225" s="66">
        <f t="shared" si="37"/>
        <v>126.96051800379027</v>
      </c>
    </row>
    <row r="226" spans="1:78" ht="12.75">
      <c r="A226" s="49" t="s">
        <v>78</v>
      </c>
      <c r="B226" s="50" t="s">
        <v>166</v>
      </c>
      <c r="C226" s="50" t="s">
        <v>217</v>
      </c>
      <c r="D226" s="60" t="s">
        <v>590</v>
      </c>
      <c r="E226" s="50" t="s">
        <v>591</v>
      </c>
      <c r="F226" s="76">
        <v>1469</v>
      </c>
      <c r="G226" s="61"/>
      <c r="H226" s="61"/>
      <c r="I226" s="61"/>
      <c r="J226" s="61"/>
      <c r="K226" s="55"/>
      <c r="L226" s="55">
        <v>3910</v>
      </c>
      <c r="M226" s="61"/>
      <c r="N226" s="61"/>
      <c r="O226" s="61"/>
      <c r="P226" s="55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>
        <v>7030</v>
      </c>
      <c r="AI226" s="61">
        <v>13110</v>
      </c>
      <c r="AJ226" s="61"/>
      <c r="AK226" s="55"/>
      <c r="AL226" s="61"/>
      <c r="AM226" s="61"/>
      <c r="AN226" s="61"/>
      <c r="AO226" s="61"/>
      <c r="AP226" s="55"/>
      <c r="AQ226" s="61"/>
      <c r="AR226" s="61"/>
      <c r="AS226" s="61"/>
      <c r="AT226" s="61"/>
      <c r="AU226" s="61"/>
      <c r="AV226" s="61"/>
      <c r="AW226" s="61"/>
      <c r="AX226" s="61"/>
      <c r="AY226" s="61"/>
      <c r="AZ226" s="55"/>
      <c r="BA226" s="55"/>
      <c r="BB226" s="61"/>
      <c r="BC226" s="61"/>
      <c r="BD226" s="61"/>
      <c r="BE226" s="55"/>
      <c r="BF226" s="55"/>
      <c r="BG226" s="61"/>
      <c r="BH226" s="61"/>
      <c r="BI226" s="55">
        <v>379650</v>
      </c>
      <c r="BJ226" s="55"/>
      <c r="BK226" s="61"/>
      <c r="BL226" s="61"/>
      <c r="BM226" s="61"/>
      <c r="BN226" s="61">
        <f t="shared" si="43"/>
        <v>75980</v>
      </c>
      <c r="BO226" s="55">
        <v>0</v>
      </c>
      <c r="BP226" s="55">
        <v>75980</v>
      </c>
      <c r="BQ226" s="55"/>
      <c r="BR226" s="55"/>
      <c r="BS226" s="63">
        <f t="shared" si="38"/>
        <v>24050</v>
      </c>
      <c r="BT226" s="64">
        <f t="shared" si="39"/>
        <v>379650</v>
      </c>
      <c r="BU226" s="64">
        <f t="shared" si="40"/>
        <v>0</v>
      </c>
      <c r="BV226" s="64">
        <f t="shared" si="41"/>
        <v>75980</v>
      </c>
      <c r="BW226" s="64">
        <f t="shared" si="44"/>
        <v>479680</v>
      </c>
      <c r="BX226" s="65">
        <f t="shared" si="45"/>
        <v>5.013759172781854</v>
      </c>
      <c r="BY226" s="66">
        <f t="shared" si="42"/>
        <v>326.5350578624915</v>
      </c>
      <c r="BZ226" s="66">
        <f t="shared" si="37"/>
        <v>16.371681415929203</v>
      </c>
    </row>
    <row r="227" spans="1:78" ht="12.75">
      <c r="A227" s="49" t="s">
        <v>78</v>
      </c>
      <c r="B227" s="50" t="s">
        <v>166</v>
      </c>
      <c r="C227" s="50" t="s">
        <v>134</v>
      </c>
      <c r="D227" s="60" t="s">
        <v>592</v>
      </c>
      <c r="E227" s="50" t="s">
        <v>593</v>
      </c>
      <c r="F227" s="76">
        <v>15546</v>
      </c>
      <c r="G227" s="61"/>
      <c r="H227" s="61"/>
      <c r="I227" s="61"/>
      <c r="J227" s="61"/>
      <c r="K227" s="55">
        <v>204820</v>
      </c>
      <c r="L227" s="55"/>
      <c r="M227" s="61">
        <v>8680</v>
      </c>
      <c r="N227" s="61"/>
      <c r="O227" s="61"/>
      <c r="P227" s="55">
        <v>68740</v>
      </c>
      <c r="Q227" s="61"/>
      <c r="R227" s="61"/>
      <c r="S227" s="61"/>
      <c r="T227" s="61"/>
      <c r="U227" s="61"/>
      <c r="V227" s="61"/>
      <c r="W227" s="61">
        <v>8800</v>
      </c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>
        <v>598160</v>
      </c>
      <c r="AI227" s="61"/>
      <c r="AJ227" s="61">
        <v>726510</v>
      </c>
      <c r="AK227" s="55">
        <v>19800</v>
      </c>
      <c r="AL227" s="61"/>
      <c r="AM227" s="61"/>
      <c r="AN227" s="61"/>
      <c r="AO227" s="61">
        <v>221</v>
      </c>
      <c r="AP227" s="55">
        <v>21080</v>
      </c>
      <c r="AQ227" s="61">
        <v>3020</v>
      </c>
      <c r="AR227" s="61"/>
      <c r="AS227" s="61"/>
      <c r="AT227" s="61"/>
      <c r="AU227" s="61"/>
      <c r="AV227" s="61">
        <v>1130</v>
      </c>
      <c r="AW227" s="61"/>
      <c r="AX227" s="61">
        <v>540</v>
      </c>
      <c r="AY227" s="61"/>
      <c r="AZ227" s="55">
        <v>18575</v>
      </c>
      <c r="BA227" s="55">
        <v>18370</v>
      </c>
      <c r="BB227" s="61">
        <v>4900</v>
      </c>
      <c r="BC227" s="61">
        <v>13620</v>
      </c>
      <c r="BD227" s="61"/>
      <c r="BE227" s="55"/>
      <c r="BF227" s="55">
        <v>1185790</v>
      </c>
      <c r="BG227" s="61">
        <v>1470</v>
      </c>
      <c r="BH227" s="61">
        <v>718540</v>
      </c>
      <c r="BI227" s="55">
        <v>6488490</v>
      </c>
      <c r="BJ227" s="55"/>
      <c r="BK227" s="61">
        <v>157640</v>
      </c>
      <c r="BL227" s="61"/>
      <c r="BM227" s="61"/>
      <c r="BN227" s="61">
        <f t="shared" si="43"/>
        <v>408000</v>
      </c>
      <c r="BO227" s="55">
        <v>204000</v>
      </c>
      <c r="BP227" s="55">
        <v>204000</v>
      </c>
      <c r="BQ227" s="55"/>
      <c r="BR227" s="55"/>
      <c r="BS227" s="63">
        <f t="shared" si="38"/>
        <v>3823626</v>
      </c>
      <c r="BT227" s="64">
        <f t="shared" si="39"/>
        <v>6488490</v>
      </c>
      <c r="BU227" s="64">
        <f t="shared" si="40"/>
        <v>1670</v>
      </c>
      <c r="BV227" s="64">
        <f t="shared" si="41"/>
        <v>205470</v>
      </c>
      <c r="BW227" s="64">
        <f t="shared" si="44"/>
        <v>10519256</v>
      </c>
      <c r="BX227" s="65">
        <f t="shared" si="45"/>
        <v>36.34882543023955</v>
      </c>
      <c r="BY227" s="66">
        <f t="shared" si="42"/>
        <v>676.6535443200823</v>
      </c>
      <c r="BZ227" s="66">
        <f t="shared" si="37"/>
        <v>245.95561559243535</v>
      </c>
    </row>
    <row r="228" spans="1:78" ht="12.75">
      <c r="A228" s="49" t="s">
        <v>78</v>
      </c>
      <c r="B228" s="50" t="s">
        <v>166</v>
      </c>
      <c r="C228" s="50" t="s">
        <v>143</v>
      </c>
      <c r="D228" s="60" t="s">
        <v>594</v>
      </c>
      <c r="E228" s="50" t="s">
        <v>595</v>
      </c>
      <c r="F228" s="76">
        <v>2532</v>
      </c>
      <c r="G228" s="61"/>
      <c r="H228" s="61"/>
      <c r="I228" s="61"/>
      <c r="J228" s="61"/>
      <c r="K228" s="55"/>
      <c r="L228" s="55"/>
      <c r="M228" s="61"/>
      <c r="N228" s="61"/>
      <c r="O228" s="61"/>
      <c r="P228" s="55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>
        <v>68180</v>
      </c>
      <c r="AI228" s="61"/>
      <c r="AJ228" s="61"/>
      <c r="AK228" s="55"/>
      <c r="AL228" s="61"/>
      <c r="AM228" s="61"/>
      <c r="AN228" s="61"/>
      <c r="AO228" s="61">
        <v>33</v>
      </c>
      <c r="AP228" s="55">
        <v>1534</v>
      </c>
      <c r="AQ228" s="61">
        <v>1730</v>
      </c>
      <c r="AR228" s="61"/>
      <c r="AS228" s="61"/>
      <c r="AT228" s="61"/>
      <c r="AU228" s="61"/>
      <c r="AV228" s="61">
        <v>460</v>
      </c>
      <c r="AW228" s="61"/>
      <c r="AX228" s="61">
        <v>110</v>
      </c>
      <c r="AY228" s="61"/>
      <c r="AZ228" s="55">
        <v>907</v>
      </c>
      <c r="BA228" s="55">
        <v>2928</v>
      </c>
      <c r="BB228" s="61"/>
      <c r="BC228" s="61"/>
      <c r="BD228" s="61"/>
      <c r="BE228" s="55"/>
      <c r="BF228" s="55">
        <v>147560</v>
      </c>
      <c r="BG228" s="61"/>
      <c r="BH228" s="61"/>
      <c r="BI228" s="55">
        <v>991440</v>
      </c>
      <c r="BJ228" s="55"/>
      <c r="BK228" s="61">
        <v>4040</v>
      </c>
      <c r="BL228" s="61"/>
      <c r="BM228" s="61"/>
      <c r="BN228" s="61">
        <f t="shared" si="43"/>
        <v>52040</v>
      </c>
      <c r="BO228" s="55">
        <v>26020</v>
      </c>
      <c r="BP228" s="55">
        <v>26020</v>
      </c>
      <c r="BQ228" s="55"/>
      <c r="BR228" s="55"/>
      <c r="BS228" s="63">
        <f t="shared" si="38"/>
        <v>248892</v>
      </c>
      <c r="BT228" s="64">
        <f t="shared" si="39"/>
        <v>991440</v>
      </c>
      <c r="BU228" s="64">
        <f t="shared" si="40"/>
        <v>570</v>
      </c>
      <c r="BV228" s="64">
        <f t="shared" si="41"/>
        <v>26020</v>
      </c>
      <c r="BW228" s="64">
        <f t="shared" si="44"/>
        <v>1266922</v>
      </c>
      <c r="BX228" s="65">
        <f t="shared" si="45"/>
        <v>19.6454083203228</v>
      </c>
      <c r="BY228" s="66">
        <f t="shared" si="42"/>
        <v>500.36413902053715</v>
      </c>
      <c r="BZ228" s="66">
        <f t="shared" si="37"/>
        <v>98.29857819905213</v>
      </c>
    </row>
    <row r="229" spans="1:78" ht="12.75">
      <c r="A229" s="49" t="s">
        <v>78</v>
      </c>
      <c r="B229" s="50" t="s">
        <v>166</v>
      </c>
      <c r="C229" s="50" t="s">
        <v>223</v>
      </c>
      <c r="D229" s="60" t="s">
        <v>596</v>
      </c>
      <c r="E229" s="50" t="s">
        <v>597</v>
      </c>
      <c r="F229" s="76">
        <v>1657</v>
      </c>
      <c r="G229" s="61"/>
      <c r="H229" s="61"/>
      <c r="I229" s="61"/>
      <c r="J229" s="61"/>
      <c r="K229" s="55"/>
      <c r="L229" s="55"/>
      <c r="M229" s="61"/>
      <c r="N229" s="61"/>
      <c r="O229" s="61"/>
      <c r="P229" s="55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>
        <v>27590</v>
      </c>
      <c r="AI229" s="61"/>
      <c r="AJ229" s="61">
        <v>24730</v>
      </c>
      <c r="AK229" s="55"/>
      <c r="AL229" s="61"/>
      <c r="AM229" s="61"/>
      <c r="AN229" s="61"/>
      <c r="AO229" s="61"/>
      <c r="AP229" s="55">
        <v>3001</v>
      </c>
      <c r="AQ229" s="61">
        <v>1130</v>
      </c>
      <c r="AR229" s="61"/>
      <c r="AS229" s="61"/>
      <c r="AT229" s="61"/>
      <c r="AU229" s="61"/>
      <c r="AV229" s="61">
        <v>170</v>
      </c>
      <c r="AW229" s="61"/>
      <c r="AX229" s="61"/>
      <c r="AY229" s="61"/>
      <c r="AZ229" s="55">
        <v>1619</v>
      </c>
      <c r="BA229" s="55">
        <v>2242</v>
      </c>
      <c r="BB229" s="61"/>
      <c r="BC229" s="61"/>
      <c r="BD229" s="61"/>
      <c r="BE229" s="55"/>
      <c r="BF229" s="55"/>
      <c r="BG229" s="61"/>
      <c r="BH229" s="61">
        <v>49210</v>
      </c>
      <c r="BI229" s="55">
        <v>683570</v>
      </c>
      <c r="BJ229" s="55"/>
      <c r="BK229" s="61"/>
      <c r="BL229" s="61"/>
      <c r="BM229" s="61"/>
      <c r="BN229" s="61">
        <f t="shared" si="43"/>
        <v>18360</v>
      </c>
      <c r="BO229" s="55">
        <v>9180</v>
      </c>
      <c r="BP229" s="55">
        <v>9180</v>
      </c>
      <c r="BQ229" s="55"/>
      <c r="BR229" s="55"/>
      <c r="BS229" s="63">
        <f t="shared" si="38"/>
        <v>118702</v>
      </c>
      <c r="BT229" s="64">
        <f t="shared" si="39"/>
        <v>683570</v>
      </c>
      <c r="BU229" s="64">
        <f t="shared" si="40"/>
        <v>170</v>
      </c>
      <c r="BV229" s="64">
        <f t="shared" si="41"/>
        <v>9180</v>
      </c>
      <c r="BW229" s="64">
        <f t="shared" si="44"/>
        <v>811622</v>
      </c>
      <c r="BX229" s="65">
        <f t="shared" si="45"/>
        <v>14.62528122697512</v>
      </c>
      <c r="BY229" s="66">
        <f t="shared" si="42"/>
        <v>489.81412190706095</v>
      </c>
      <c r="BZ229" s="66">
        <f t="shared" si="37"/>
        <v>71.6366928183464</v>
      </c>
    </row>
    <row r="230" spans="1:78" ht="12.75">
      <c r="A230" s="49" t="s">
        <v>78</v>
      </c>
      <c r="B230" s="50" t="s">
        <v>166</v>
      </c>
      <c r="C230" s="50" t="s">
        <v>149</v>
      </c>
      <c r="D230" s="60" t="s">
        <v>598</v>
      </c>
      <c r="E230" s="50" t="s">
        <v>599</v>
      </c>
      <c r="F230" s="76">
        <v>4563</v>
      </c>
      <c r="G230" s="61"/>
      <c r="H230" s="61"/>
      <c r="I230" s="61"/>
      <c r="J230" s="61"/>
      <c r="K230" s="55">
        <v>19460</v>
      </c>
      <c r="L230" s="55"/>
      <c r="M230" s="61"/>
      <c r="N230" s="61"/>
      <c r="O230" s="61"/>
      <c r="P230" s="55"/>
      <c r="Q230" s="61"/>
      <c r="R230" s="61"/>
      <c r="S230" s="61"/>
      <c r="T230" s="61"/>
      <c r="U230" s="61"/>
      <c r="V230" s="61"/>
      <c r="W230" s="61">
        <v>1900</v>
      </c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>
        <v>142160</v>
      </c>
      <c r="AI230" s="61"/>
      <c r="AJ230" s="61">
        <v>93810</v>
      </c>
      <c r="AK230" s="55"/>
      <c r="AL230" s="61"/>
      <c r="AM230" s="61"/>
      <c r="AN230" s="61"/>
      <c r="AO230" s="61">
        <v>55</v>
      </c>
      <c r="AP230" s="55">
        <v>2599</v>
      </c>
      <c r="AQ230" s="61">
        <v>1300</v>
      </c>
      <c r="AR230" s="61"/>
      <c r="AS230" s="61"/>
      <c r="AT230" s="61"/>
      <c r="AU230" s="61"/>
      <c r="AV230" s="61">
        <v>200</v>
      </c>
      <c r="AW230" s="61"/>
      <c r="AX230" s="61">
        <v>200</v>
      </c>
      <c r="AY230" s="61"/>
      <c r="AZ230" s="55">
        <v>1538</v>
      </c>
      <c r="BA230" s="55">
        <v>4962</v>
      </c>
      <c r="BB230" s="61"/>
      <c r="BC230" s="61">
        <v>2700</v>
      </c>
      <c r="BD230" s="61">
        <v>4200</v>
      </c>
      <c r="BE230" s="55"/>
      <c r="BF230" s="55">
        <v>102500</v>
      </c>
      <c r="BG230" s="61">
        <v>730</v>
      </c>
      <c r="BH230" s="61">
        <v>152660</v>
      </c>
      <c r="BI230" s="55">
        <v>1618680</v>
      </c>
      <c r="BJ230" s="55"/>
      <c r="BK230" s="61">
        <v>2790</v>
      </c>
      <c r="BL230" s="61"/>
      <c r="BM230" s="61"/>
      <c r="BN230" s="61">
        <f t="shared" si="43"/>
        <v>47450</v>
      </c>
      <c r="BO230" s="55">
        <v>23725</v>
      </c>
      <c r="BP230" s="55">
        <v>23725</v>
      </c>
      <c r="BQ230" s="55"/>
      <c r="BR230" s="55"/>
      <c r="BS230" s="63">
        <f t="shared" si="38"/>
        <v>553569</v>
      </c>
      <c r="BT230" s="64">
        <f t="shared" si="39"/>
        <v>1618680</v>
      </c>
      <c r="BU230" s="64">
        <f t="shared" si="40"/>
        <v>400</v>
      </c>
      <c r="BV230" s="64">
        <f t="shared" si="41"/>
        <v>24455</v>
      </c>
      <c r="BW230" s="64">
        <f t="shared" si="44"/>
        <v>2197104</v>
      </c>
      <c r="BX230" s="65">
        <f t="shared" si="45"/>
        <v>25.195393572630152</v>
      </c>
      <c r="BY230" s="66">
        <f t="shared" si="42"/>
        <v>481.5042735042735</v>
      </c>
      <c r="BZ230" s="66">
        <f t="shared" si="37"/>
        <v>121.31689677843524</v>
      </c>
    </row>
    <row r="231" spans="1:78" ht="12.75">
      <c r="A231" s="49" t="s">
        <v>78</v>
      </c>
      <c r="B231" s="50" t="s">
        <v>166</v>
      </c>
      <c r="C231" s="50" t="s">
        <v>152</v>
      </c>
      <c r="D231" s="60" t="s">
        <v>600</v>
      </c>
      <c r="E231" s="50" t="s">
        <v>601</v>
      </c>
      <c r="F231" s="76">
        <v>2307</v>
      </c>
      <c r="G231" s="61"/>
      <c r="H231" s="61"/>
      <c r="I231" s="61">
        <v>500</v>
      </c>
      <c r="J231" s="61"/>
      <c r="K231" s="55"/>
      <c r="L231" s="55"/>
      <c r="M231" s="61"/>
      <c r="N231" s="61"/>
      <c r="O231" s="61"/>
      <c r="P231" s="55"/>
      <c r="Q231" s="61"/>
      <c r="R231" s="61"/>
      <c r="S231" s="61"/>
      <c r="T231" s="61"/>
      <c r="U231" s="61"/>
      <c r="V231" s="61"/>
      <c r="W231" s="61">
        <v>2000</v>
      </c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>
        <v>65380</v>
      </c>
      <c r="AI231" s="61"/>
      <c r="AJ231" s="61"/>
      <c r="AK231" s="55">
        <v>5210</v>
      </c>
      <c r="AL231" s="61"/>
      <c r="AM231" s="61"/>
      <c r="AN231" s="61"/>
      <c r="AO231" s="61"/>
      <c r="AP231" s="55">
        <v>3152</v>
      </c>
      <c r="AQ231" s="61">
        <v>1505</v>
      </c>
      <c r="AR231" s="61"/>
      <c r="AS231" s="61"/>
      <c r="AT231" s="61"/>
      <c r="AU231" s="61"/>
      <c r="AV231" s="61">
        <v>190</v>
      </c>
      <c r="AW231" s="61"/>
      <c r="AX231" s="61">
        <v>150</v>
      </c>
      <c r="AY231" s="61"/>
      <c r="AZ231" s="55">
        <v>1947</v>
      </c>
      <c r="BA231" s="55">
        <v>2867</v>
      </c>
      <c r="BB231" s="61"/>
      <c r="BC231" s="61"/>
      <c r="BD231" s="61"/>
      <c r="BE231" s="55"/>
      <c r="BF231" s="55">
        <v>3820</v>
      </c>
      <c r="BG231" s="61"/>
      <c r="BH231" s="61">
        <v>76540</v>
      </c>
      <c r="BI231" s="55">
        <v>647940</v>
      </c>
      <c r="BJ231" s="55"/>
      <c r="BK231" s="61"/>
      <c r="BL231" s="61"/>
      <c r="BM231" s="61"/>
      <c r="BN231" s="61">
        <f t="shared" si="43"/>
        <v>32340</v>
      </c>
      <c r="BO231" s="55">
        <v>16170</v>
      </c>
      <c r="BP231" s="55">
        <v>16170</v>
      </c>
      <c r="BQ231" s="55"/>
      <c r="BR231" s="55"/>
      <c r="BS231" s="63">
        <f t="shared" si="38"/>
        <v>179091</v>
      </c>
      <c r="BT231" s="64">
        <f t="shared" si="39"/>
        <v>647940</v>
      </c>
      <c r="BU231" s="64">
        <f t="shared" si="40"/>
        <v>340</v>
      </c>
      <c r="BV231" s="64">
        <f t="shared" si="41"/>
        <v>16170</v>
      </c>
      <c r="BW231" s="64">
        <f t="shared" si="44"/>
        <v>843541</v>
      </c>
      <c r="BX231" s="65">
        <f t="shared" si="45"/>
        <v>21.230858962397797</v>
      </c>
      <c r="BY231" s="66">
        <f t="shared" si="42"/>
        <v>365.64412657130475</v>
      </c>
      <c r="BZ231" s="66">
        <f t="shared" si="37"/>
        <v>77.62938881664499</v>
      </c>
    </row>
    <row r="232" spans="1:78" ht="12.75">
      <c r="A232" s="49" t="s">
        <v>78</v>
      </c>
      <c r="B232" s="50" t="s">
        <v>166</v>
      </c>
      <c r="C232" s="50" t="s">
        <v>226</v>
      </c>
      <c r="D232" s="60" t="s">
        <v>602</v>
      </c>
      <c r="E232" s="50" t="s">
        <v>603</v>
      </c>
      <c r="F232" s="76">
        <v>544</v>
      </c>
      <c r="G232" s="61"/>
      <c r="H232" s="61"/>
      <c r="I232" s="61"/>
      <c r="J232" s="61"/>
      <c r="K232" s="55">
        <v>3914</v>
      </c>
      <c r="L232" s="55">
        <v>3438</v>
      </c>
      <c r="M232" s="61"/>
      <c r="N232" s="61"/>
      <c r="O232" s="61"/>
      <c r="P232" s="55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>
        <v>10595</v>
      </c>
      <c r="AJ232" s="61"/>
      <c r="AK232" s="55"/>
      <c r="AL232" s="61"/>
      <c r="AM232" s="61"/>
      <c r="AN232" s="61"/>
      <c r="AO232" s="61"/>
      <c r="AP232" s="55">
        <v>80</v>
      </c>
      <c r="AQ232" s="61"/>
      <c r="AR232" s="61"/>
      <c r="AS232" s="61"/>
      <c r="AT232" s="61"/>
      <c r="AU232" s="61"/>
      <c r="AV232" s="61"/>
      <c r="AW232" s="61">
        <v>14</v>
      </c>
      <c r="AX232" s="61"/>
      <c r="AY232" s="61">
        <v>24</v>
      </c>
      <c r="AZ232" s="55">
        <v>21</v>
      </c>
      <c r="BA232" s="55"/>
      <c r="BB232" s="61"/>
      <c r="BC232" s="61"/>
      <c r="BD232" s="61"/>
      <c r="BE232" s="55"/>
      <c r="BF232" s="55"/>
      <c r="BG232" s="61"/>
      <c r="BH232" s="61"/>
      <c r="BI232" s="55">
        <v>269110</v>
      </c>
      <c r="BJ232" s="55"/>
      <c r="BK232" s="61"/>
      <c r="BL232" s="61"/>
      <c r="BM232" s="61"/>
      <c r="BN232" s="61">
        <f t="shared" si="43"/>
        <v>5488</v>
      </c>
      <c r="BO232" s="55">
        <v>0</v>
      </c>
      <c r="BP232" s="55">
        <v>5488</v>
      </c>
      <c r="BQ232" s="55"/>
      <c r="BR232" s="55"/>
      <c r="BS232" s="63">
        <f t="shared" si="38"/>
        <v>18048</v>
      </c>
      <c r="BT232" s="64">
        <f t="shared" si="39"/>
        <v>269110</v>
      </c>
      <c r="BU232" s="64">
        <f t="shared" si="40"/>
        <v>38</v>
      </c>
      <c r="BV232" s="64">
        <f t="shared" si="41"/>
        <v>5488</v>
      </c>
      <c r="BW232" s="64">
        <f>BS232+BT232+BU232+BV232</f>
        <v>292684</v>
      </c>
      <c r="BX232" s="65">
        <f>BS232/BW232*100</f>
        <v>6.16637738994957</v>
      </c>
      <c r="BY232" s="66">
        <f t="shared" si="42"/>
        <v>538.0220588235294</v>
      </c>
      <c r="BZ232" s="66">
        <f t="shared" si="37"/>
        <v>33.1764705882353</v>
      </c>
    </row>
    <row r="233" spans="1:78" ht="12.75">
      <c r="A233" s="49" t="s">
        <v>78</v>
      </c>
      <c r="B233" s="50" t="s">
        <v>166</v>
      </c>
      <c r="C233" s="50" t="s">
        <v>161</v>
      </c>
      <c r="D233" s="60" t="s">
        <v>604</v>
      </c>
      <c r="E233" s="50" t="s">
        <v>605</v>
      </c>
      <c r="F233" s="76">
        <v>2220</v>
      </c>
      <c r="G233" s="61"/>
      <c r="H233" s="61"/>
      <c r="I233" s="61"/>
      <c r="J233" s="61"/>
      <c r="K233" s="55"/>
      <c r="L233" s="55">
        <v>10550</v>
      </c>
      <c r="M233" s="61"/>
      <c r="N233" s="61"/>
      <c r="O233" s="61"/>
      <c r="P233" s="55"/>
      <c r="Q233" s="61"/>
      <c r="R233" s="61"/>
      <c r="S233" s="61">
        <v>3360</v>
      </c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>
        <v>34530</v>
      </c>
      <c r="AI233" s="61">
        <v>21320</v>
      </c>
      <c r="AJ233" s="61"/>
      <c r="AK233" s="55"/>
      <c r="AL233" s="61"/>
      <c r="AM233" s="61"/>
      <c r="AN233" s="61"/>
      <c r="AO233" s="61"/>
      <c r="AP233" s="55">
        <v>1890</v>
      </c>
      <c r="AQ233" s="61"/>
      <c r="AR233" s="61"/>
      <c r="AS233" s="61"/>
      <c r="AT233" s="61"/>
      <c r="AU233" s="61"/>
      <c r="AV233" s="61"/>
      <c r="AW233" s="61">
        <v>38</v>
      </c>
      <c r="AX233" s="61"/>
      <c r="AY233" s="61">
        <v>9</v>
      </c>
      <c r="AZ233" s="55">
        <v>1540</v>
      </c>
      <c r="BA233" s="55"/>
      <c r="BB233" s="61">
        <v>11480</v>
      </c>
      <c r="BC233" s="61"/>
      <c r="BD233" s="61">
        <v>5890</v>
      </c>
      <c r="BE233" s="55"/>
      <c r="BF233" s="55"/>
      <c r="BG233" s="61"/>
      <c r="BH233" s="61"/>
      <c r="BI233" s="55">
        <v>825240</v>
      </c>
      <c r="BJ233" s="55"/>
      <c r="BK233" s="61"/>
      <c r="BL233" s="61"/>
      <c r="BM233" s="61"/>
      <c r="BN233" s="61">
        <v>26030</v>
      </c>
      <c r="BO233" s="55"/>
      <c r="BP233" s="55">
        <v>26030</v>
      </c>
      <c r="BQ233" s="55"/>
      <c r="BR233" s="55"/>
      <c r="BS233" s="63">
        <f t="shared" si="38"/>
        <v>90560</v>
      </c>
      <c r="BT233" s="64">
        <f t="shared" si="39"/>
        <v>825240</v>
      </c>
      <c r="BU233" s="64">
        <f t="shared" si="40"/>
        <v>47</v>
      </c>
      <c r="BV233" s="64">
        <f t="shared" si="41"/>
        <v>26030</v>
      </c>
      <c r="BW233" s="64">
        <f>BS233+BT233+BU233+BV233</f>
        <v>941877</v>
      </c>
      <c r="BX233" s="65">
        <f>BS233/BW233*100</f>
        <v>9.61484355175888</v>
      </c>
      <c r="BY233" s="66">
        <f t="shared" si="42"/>
        <v>424.2689189189189</v>
      </c>
      <c r="BZ233" s="66">
        <f t="shared" si="37"/>
        <v>40.792792792792795</v>
      </c>
    </row>
    <row r="234" spans="1:78" ht="12.75">
      <c r="A234" s="49" t="s">
        <v>78</v>
      </c>
      <c r="B234" s="50" t="s">
        <v>166</v>
      </c>
      <c r="C234" s="50" t="s">
        <v>232</v>
      </c>
      <c r="D234" s="60" t="s">
        <v>606</v>
      </c>
      <c r="E234" s="50" t="s">
        <v>607</v>
      </c>
      <c r="F234" s="76">
        <v>593</v>
      </c>
      <c r="G234" s="61"/>
      <c r="H234" s="61"/>
      <c r="I234" s="61"/>
      <c r="J234" s="61"/>
      <c r="K234" s="55"/>
      <c r="L234" s="55"/>
      <c r="M234" s="61"/>
      <c r="N234" s="61"/>
      <c r="O234" s="61"/>
      <c r="P234" s="55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>
        <v>1323</v>
      </c>
      <c r="AG234" s="61"/>
      <c r="AH234" s="61">
        <v>13218</v>
      </c>
      <c r="AI234" s="61"/>
      <c r="AJ234" s="61"/>
      <c r="AK234" s="55"/>
      <c r="AL234" s="61"/>
      <c r="AM234" s="61"/>
      <c r="AN234" s="61"/>
      <c r="AO234" s="61">
        <v>9</v>
      </c>
      <c r="AP234" s="55">
        <v>405</v>
      </c>
      <c r="AQ234" s="61"/>
      <c r="AR234" s="61"/>
      <c r="AS234" s="61"/>
      <c r="AT234" s="61"/>
      <c r="AU234" s="61"/>
      <c r="AV234" s="61">
        <v>182</v>
      </c>
      <c r="AW234" s="61"/>
      <c r="AX234" s="61">
        <v>51</v>
      </c>
      <c r="AY234" s="61"/>
      <c r="AZ234" s="55">
        <v>239</v>
      </c>
      <c r="BA234" s="55">
        <v>773</v>
      </c>
      <c r="BB234" s="61"/>
      <c r="BC234" s="61"/>
      <c r="BD234" s="61"/>
      <c r="BE234" s="55"/>
      <c r="BF234" s="55"/>
      <c r="BG234" s="61"/>
      <c r="BH234" s="61">
        <v>17555</v>
      </c>
      <c r="BI234" s="55">
        <v>268208</v>
      </c>
      <c r="BJ234" s="55"/>
      <c r="BK234" s="61"/>
      <c r="BL234" s="61"/>
      <c r="BM234" s="61"/>
      <c r="BN234" s="61">
        <f t="shared" si="43"/>
        <v>17044</v>
      </c>
      <c r="BO234" s="55">
        <v>8522</v>
      </c>
      <c r="BP234" s="55">
        <v>8522</v>
      </c>
      <c r="BQ234" s="55"/>
      <c r="BR234" s="55"/>
      <c r="BS234" s="63">
        <f t="shared" si="38"/>
        <v>42044</v>
      </c>
      <c r="BT234" s="64">
        <f t="shared" si="39"/>
        <v>268208</v>
      </c>
      <c r="BU234" s="64">
        <f t="shared" si="40"/>
        <v>233</v>
      </c>
      <c r="BV234" s="64">
        <f t="shared" si="41"/>
        <v>8522</v>
      </c>
      <c r="BW234" s="64">
        <f t="shared" si="44"/>
        <v>319007</v>
      </c>
      <c r="BX234" s="65">
        <f t="shared" si="45"/>
        <v>13.179648095496338</v>
      </c>
      <c r="BY234" s="66">
        <f t="shared" si="42"/>
        <v>537.9544688026981</v>
      </c>
      <c r="BZ234" s="66">
        <f t="shared" si="37"/>
        <v>70.90050590219224</v>
      </c>
    </row>
    <row r="235" spans="1:78" ht="12.75">
      <c r="A235" s="49" t="s">
        <v>78</v>
      </c>
      <c r="B235" s="50" t="s">
        <v>166</v>
      </c>
      <c r="C235" s="50" t="s">
        <v>166</v>
      </c>
      <c r="D235" s="60" t="s">
        <v>608</v>
      </c>
      <c r="E235" s="50" t="s">
        <v>609</v>
      </c>
      <c r="F235" s="76">
        <v>659</v>
      </c>
      <c r="G235" s="61"/>
      <c r="H235" s="61"/>
      <c r="I235" s="61"/>
      <c r="J235" s="61"/>
      <c r="K235" s="55"/>
      <c r="L235" s="55"/>
      <c r="M235" s="61"/>
      <c r="N235" s="61"/>
      <c r="O235" s="61"/>
      <c r="P235" s="55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>
        <v>6180</v>
      </c>
      <c r="AI235" s="61"/>
      <c r="AJ235" s="61"/>
      <c r="AK235" s="55"/>
      <c r="AL235" s="61"/>
      <c r="AM235" s="61"/>
      <c r="AN235" s="61"/>
      <c r="AO235" s="61"/>
      <c r="AP235" s="55"/>
      <c r="AQ235" s="61"/>
      <c r="AR235" s="61"/>
      <c r="AS235" s="61"/>
      <c r="AT235" s="61"/>
      <c r="AU235" s="61"/>
      <c r="AV235" s="61"/>
      <c r="AW235" s="61"/>
      <c r="AX235" s="61"/>
      <c r="AY235" s="61"/>
      <c r="AZ235" s="55"/>
      <c r="BA235" s="55"/>
      <c r="BB235" s="61"/>
      <c r="BC235" s="61"/>
      <c r="BD235" s="61"/>
      <c r="BE235" s="55"/>
      <c r="BF235" s="55"/>
      <c r="BG235" s="61"/>
      <c r="BH235" s="61"/>
      <c r="BI235" s="55">
        <v>312250</v>
      </c>
      <c r="BJ235" s="55"/>
      <c r="BK235" s="61"/>
      <c r="BL235" s="61"/>
      <c r="BM235" s="61"/>
      <c r="BN235" s="61">
        <v>23760</v>
      </c>
      <c r="BO235" s="55">
        <v>11880</v>
      </c>
      <c r="BP235" s="55">
        <v>11880</v>
      </c>
      <c r="BQ235" s="55"/>
      <c r="BR235" s="55"/>
      <c r="BS235" s="63">
        <f t="shared" si="38"/>
        <v>18060</v>
      </c>
      <c r="BT235" s="64">
        <f t="shared" si="39"/>
        <v>312250</v>
      </c>
      <c r="BU235" s="64">
        <f t="shared" si="40"/>
        <v>0</v>
      </c>
      <c r="BV235" s="64">
        <f t="shared" si="41"/>
        <v>11880</v>
      </c>
      <c r="BW235" s="64">
        <f>BS235+BT235+BU235+BV235</f>
        <v>342190</v>
      </c>
      <c r="BX235" s="65">
        <f>BS235/BW235*100</f>
        <v>5.277769660130336</v>
      </c>
      <c r="BY235" s="66">
        <f t="shared" si="42"/>
        <v>519.2564491654022</v>
      </c>
      <c r="BZ235" s="66">
        <f t="shared" si="37"/>
        <v>27.4051593323217</v>
      </c>
    </row>
    <row r="236" spans="1:78" ht="12.75">
      <c r="A236" s="49" t="s">
        <v>78</v>
      </c>
      <c r="B236" s="50" t="s">
        <v>166</v>
      </c>
      <c r="C236" s="50" t="s">
        <v>169</v>
      </c>
      <c r="D236" s="60" t="s">
        <v>610</v>
      </c>
      <c r="E236" s="50" t="s">
        <v>611</v>
      </c>
      <c r="F236" s="76">
        <v>12083</v>
      </c>
      <c r="G236" s="61"/>
      <c r="H236" s="61"/>
      <c r="I236" s="61"/>
      <c r="J236" s="61"/>
      <c r="K236" s="55">
        <v>17000</v>
      </c>
      <c r="L236" s="55"/>
      <c r="M236" s="61"/>
      <c r="N236" s="61"/>
      <c r="O236" s="61"/>
      <c r="P236" s="55">
        <v>37060</v>
      </c>
      <c r="Q236" s="61"/>
      <c r="R236" s="61"/>
      <c r="S236" s="61"/>
      <c r="T236" s="61"/>
      <c r="U236" s="61"/>
      <c r="V236" s="61"/>
      <c r="W236" s="61">
        <v>3100</v>
      </c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>
        <v>434380</v>
      </c>
      <c r="AI236" s="61"/>
      <c r="AJ236" s="61">
        <v>323500</v>
      </c>
      <c r="AK236" s="55"/>
      <c r="AL236" s="61"/>
      <c r="AM236" s="61"/>
      <c r="AN236" s="61"/>
      <c r="AO236" s="61">
        <v>71</v>
      </c>
      <c r="AP236" s="55">
        <v>9005</v>
      </c>
      <c r="AQ236" s="61">
        <v>7980</v>
      </c>
      <c r="AR236" s="61"/>
      <c r="AS236" s="61"/>
      <c r="AT236" s="61"/>
      <c r="AU236" s="61"/>
      <c r="AV236" s="61">
        <v>770</v>
      </c>
      <c r="AW236" s="61"/>
      <c r="AX236" s="61">
        <v>300</v>
      </c>
      <c r="AY236" s="61"/>
      <c r="AZ236" s="55">
        <v>10341</v>
      </c>
      <c r="BA236" s="55">
        <v>16137</v>
      </c>
      <c r="BB236" s="61"/>
      <c r="BC236" s="61">
        <v>19180</v>
      </c>
      <c r="BD236" s="61"/>
      <c r="BE236" s="55"/>
      <c r="BF236" s="55">
        <v>927290</v>
      </c>
      <c r="BG236" s="61">
        <v>900</v>
      </c>
      <c r="BH236" s="61">
        <v>330160</v>
      </c>
      <c r="BI236" s="55">
        <v>4177310</v>
      </c>
      <c r="BJ236" s="55"/>
      <c r="BK236" s="61">
        <v>102740</v>
      </c>
      <c r="BL236" s="61"/>
      <c r="BM236" s="61"/>
      <c r="BN236" s="61">
        <f t="shared" si="43"/>
        <v>187160</v>
      </c>
      <c r="BO236" s="55">
        <v>93580</v>
      </c>
      <c r="BP236" s="55">
        <v>93580</v>
      </c>
      <c r="BQ236" s="55"/>
      <c r="BR236" s="55"/>
      <c r="BS236" s="63">
        <f t="shared" si="38"/>
        <v>2228784</v>
      </c>
      <c r="BT236" s="64">
        <f t="shared" si="39"/>
        <v>4177310</v>
      </c>
      <c r="BU236" s="64">
        <f t="shared" si="40"/>
        <v>1070</v>
      </c>
      <c r="BV236" s="64">
        <f t="shared" si="41"/>
        <v>94480</v>
      </c>
      <c r="BW236" s="64">
        <f t="shared" si="44"/>
        <v>6501644</v>
      </c>
      <c r="BX236" s="65">
        <f t="shared" si="45"/>
        <v>34.28031433280567</v>
      </c>
      <c r="BY236" s="66">
        <f t="shared" si="42"/>
        <v>538.0819332947116</v>
      </c>
      <c r="BZ236" s="66">
        <f t="shared" si="37"/>
        <v>184.45617810146487</v>
      </c>
    </row>
    <row r="237" spans="1:78" ht="12.75">
      <c r="A237" s="49" t="s">
        <v>78</v>
      </c>
      <c r="B237" s="50" t="s">
        <v>166</v>
      </c>
      <c r="C237" s="50" t="s">
        <v>181</v>
      </c>
      <c r="D237" s="60" t="s">
        <v>612</v>
      </c>
      <c r="E237" s="50" t="s">
        <v>613</v>
      </c>
      <c r="F237" s="76">
        <v>5335</v>
      </c>
      <c r="G237" s="61">
        <v>72</v>
      </c>
      <c r="H237" s="61"/>
      <c r="I237" s="61"/>
      <c r="J237" s="61"/>
      <c r="K237" s="55">
        <v>97300</v>
      </c>
      <c r="L237" s="55">
        <v>61620</v>
      </c>
      <c r="M237" s="61"/>
      <c r="N237" s="61"/>
      <c r="O237" s="61"/>
      <c r="P237" s="55">
        <v>173420</v>
      </c>
      <c r="Q237" s="61">
        <v>30</v>
      </c>
      <c r="R237" s="61">
        <v>27</v>
      </c>
      <c r="S237" s="61">
        <v>1100</v>
      </c>
      <c r="T237" s="61"/>
      <c r="U237" s="61"/>
      <c r="V237" s="61">
        <v>40</v>
      </c>
      <c r="W237" s="61">
        <v>3741</v>
      </c>
      <c r="X237" s="61"/>
      <c r="Y237" s="61"/>
      <c r="Z237" s="61"/>
      <c r="AA237" s="61"/>
      <c r="AB237" s="61"/>
      <c r="AC237" s="61"/>
      <c r="AD237" s="61">
        <v>2600</v>
      </c>
      <c r="AE237" s="61"/>
      <c r="AF237" s="61">
        <v>26740</v>
      </c>
      <c r="AG237" s="61"/>
      <c r="AH237" s="61">
        <v>242480</v>
      </c>
      <c r="AI237" s="61"/>
      <c r="AJ237" s="61">
        <v>474330</v>
      </c>
      <c r="AK237" s="55">
        <v>7990</v>
      </c>
      <c r="AL237" s="61"/>
      <c r="AM237" s="61"/>
      <c r="AN237" s="61"/>
      <c r="AO237" s="61">
        <v>115</v>
      </c>
      <c r="AP237" s="55">
        <v>6860</v>
      </c>
      <c r="AQ237" s="61">
        <v>2250</v>
      </c>
      <c r="AR237" s="61"/>
      <c r="AS237" s="61"/>
      <c r="AT237" s="61"/>
      <c r="AU237" s="61"/>
      <c r="AV237" s="61">
        <v>200</v>
      </c>
      <c r="AW237" s="61"/>
      <c r="AX237" s="61">
        <v>180</v>
      </c>
      <c r="AY237" s="61"/>
      <c r="AZ237" s="55">
        <v>5060</v>
      </c>
      <c r="BA237" s="55">
        <v>10240</v>
      </c>
      <c r="BB237" s="61">
        <v>31000</v>
      </c>
      <c r="BC237" s="61">
        <v>32940</v>
      </c>
      <c r="BD237" s="61">
        <v>15220</v>
      </c>
      <c r="BE237" s="55"/>
      <c r="BF237" s="55">
        <v>64800</v>
      </c>
      <c r="BG237" s="61"/>
      <c r="BH237" s="61"/>
      <c r="BI237" s="55">
        <v>1087600</v>
      </c>
      <c r="BJ237" s="55"/>
      <c r="BK237" s="61">
        <v>71770</v>
      </c>
      <c r="BL237" s="61"/>
      <c r="BM237" s="61"/>
      <c r="BN237" s="61">
        <f t="shared" si="43"/>
        <v>69530</v>
      </c>
      <c r="BO237" s="55">
        <v>32920</v>
      </c>
      <c r="BP237" s="55">
        <v>36610</v>
      </c>
      <c r="BQ237" s="55"/>
      <c r="BR237" s="55"/>
      <c r="BS237" s="63">
        <f t="shared" si="38"/>
        <v>1292868</v>
      </c>
      <c r="BT237" s="64">
        <f t="shared" si="39"/>
        <v>1087600</v>
      </c>
      <c r="BU237" s="64">
        <f>AV237+AW237+AX237+AY237</f>
        <v>380</v>
      </c>
      <c r="BV237" s="64">
        <f t="shared" si="41"/>
        <v>36610</v>
      </c>
      <c r="BW237" s="64">
        <f t="shared" si="44"/>
        <v>2417458</v>
      </c>
      <c r="BX237" s="65">
        <f t="shared" si="45"/>
        <v>53.48047411785437</v>
      </c>
      <c r="BY237" s="66">
        <f t="shared" si="42"/>
        <v>453.13177132146205</v>
      </c>
      <c r="BZ237" s="66">
        <f t="shared" si="37"/>
        <v>242.33701968134957</v>
      </c>
    </row>
    <row r="238" spans="1:78" ht="12.75">
      <c r="A238" s="49" t="s">
        <v>78</v>
      </c>
      <c r="B238" s="50" t="s">
        <v>166</v>
      </c>
      <c r="C238" s="50" t="s">
        <v>184</v>
      </c>
      <c r="D238" s="60" t="s">
        <v>614</v>
      </c>
      <c r="E238" s="50" t="s">
        <v>615</v>
      </c>
      <c r="F238" s="76">
        <v>209</v>
      </c>
      <c r="G238" s="61"/>
      <c r="H238" s="61"/>
      <c r="I238" s="61"/>
      <c r="J238" s="61"/>
      <c r="K238" s="55"/>
      <c r="L238" s="55"/>
      <c r="M238" s="61"/>
      <c r="N238" s="61"/>
      <c r="O238" s="61"/>
      <c r="P238" s="55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>
        <v>297</v>
      </c>
      <c r="AG238" s="61"/>
      <c r="AH238" s="61">
        <v>2967</v>
      </c>
      <c r="AI238" s="61"/>
      <c r="AJ238" s="61"/>
      <c r="AK238" s="55"/>
      <c r="AL238" s="61"/>
      <c r="AM238" s="61"/>
      <c r="AN238" s="61"/>
      <c r="AO238" s="61">
        <v>3</v>
      </c>
      <c r="AP238" s="55">
        <v>144</v>
      </c>
      <c r="AQ238" s="61">
        <v>80</v>
      </c>
      <c r="AR238" s="61"/>
      <c r="AS238" s="61"/>
      <c r="AT238" s="61"/>
      <c r="AU238" s="61"/>
      <c r="AV238" s="61">
        <v>14</v>
      </c>
      <c r="AW238" s="61"/>
      <c r="AX238" s="61">
        <v>11</v>
      </c>
      <c r="AY238" s="61"/>
      <c r="AZ238" s="55">
        <v>85</v>
      </c>
      <c r="BA238" s="55">
        <v>275</v>
      </c>
      <c r="BB238" s="61"/>
      <c r="BC238" s="61"/>
      <c r="BD238" s="61"/>
      <c r="BE238" s="55"/>
      <c r="BF238" s="55"/>
      <c r="BG238" s="61"/>
      <c r="BH238" s="61">
        <v>3941</v>
      </c>
      <c r="BI238" s="55">
        <v>60210</v>
      </c>
      <c r="BJ238" s="55"/>
      <c r="BK238" s="61"/>
      <c r="BL238" s="61"/>
      <c r="BM238" s="61"/>
      <c r="BN238" s="61">
        <f t="shared" si="43"/>
        <v>3826</v>
      </c>
      <c r="BO238" s="55">
        <v>1913</v>
      </c>
      <c r="BP238" s="55">
        <v>1913</v>
      </c>
      <c r="BQ238" s="55"/>
      <c r="BR238" s="55"/>
      <c r="BS238" s="63">
        <f t="shared" si="38"/>
        <v>9705</v>
      </c>
      <c r="BT238" s="64">
        <f t="shared" si="39"/>
        <v>60210</v>
      </c>
      <c r="BU238" s="64">
        <f aca="true" t="shared" si="46" ref="BU238:BU244">AV238+AW238+AX238+AY238</f>
        <v>25</v>
      </c>
      <c r="BV238" s="64">
        <f t="shared" si="41"/>
        <v>1913</v>
      </c>
      <c r="BW238" s="64">
        <f t="shared" si="44"/>
        <v>71853</v>
      </c>
      <c r="BX238" s="65">
        <f t="shared" si="45"/>
        <v>13.506742933489207</v>
      </c>
      <c r="BY238" s="66">
        <f t="shared" si="42"/>
        <v>343.79425837320576</v>
      </c>
      <c r="BZ238" s="66">
        <f t="shared" si="37"/>
        <v>46.43540669856459</v>
      </c>
    </row>
    <row r="239" spans="1:78" ht="12.75">
      <c r="A239" s="49" t="s">
        <v>78</v>
      </c>
      <c r="B239" s="50" t="s">
        <v>166</v>
      </c>
      <c r="C239" s="50" t="s">
        <v>616</v>
      </c>
      <c r="D239" s="60" t="s">
        <v>617</v>
      </c>
      <c r="E239" s="50" t="s">
        <v>618</v>
      </c>
      <c r="F239" s="76">
        <v>4442</v>
      </c>
      <c r="G239" s="61"/>
      <c r="H239" s="61"/>
      <c r="I239" s="61">
        <v>450</v>
      </c>
      <c r="J239" s="61"/>
      <c r="K239" s="55">
        <v>69880</v>
      </c>
      <c r="L239" s="55"/>
      <c r="M239" s="61"/>
      <c r="N239" s="61"/>
      <c r="O239" s="61"/>
      <c r="P239" s="55"/>
      <c r="Q239" s="61"/>
      <c r="R239" s="61"/>
      <c r="S239" s="61"/>
      <c r="T239" s="61"/>
      <c r="U239" s="61"/>
      <c r="V239" s="61"/>
      <c r="W239" s="61">
        <v>3600</v>
      </c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>
        <v>138650</v>
      </c>
      <c r="AI239" s="61"/>
      <c r="AJ239" s="61">
        <v>78280</v>
      </c>
      <c r="AK239" s="55"/>
      <c r="AL239" s="61"/>
      <c r="AM239" s="61"/>
      <c r="AN239" s="61"/>
      <c r="AO239" s="61"/>
      <c r="AP239" s="55">
        <v>5855</v>
      </c>
      <c r="AQ239" s="61">
        <v>760</v>
      </c>
      <c r="AR239" s="61"/>
      <c r="AS239" s="61"/>
      <c r="AT239" s="61"/>
      <c r="AU239" s="61"/>
      <c r="AV239" s="61">
        <v>350</v>
      </c>
      <c r="AW239" s="61"/>
      <c r="AX239" s="61">
        <v>200</v>
      </c>
      <c r="AY239" s="61"/>
      <c r="AZ239" s="55">
        <v>3617</v>
      </c>
      <c r="BA239" s="55">
        <v>5327</v>
      </c>
      <c r="BB239" s="61"/>
      <c r="BC239" s="61">
        <v>3000</v>
      </c>
      <c r="BD239" s="61"/>
      <c r="BE239" s="55"/>
      <c r="BF239" s="55">
        <v>126380</v>
      </c>
      <c r="BG239" s="61">
        <v>2750</v>
      </c>
      <c r="BH239" s="61">
        <v>165770</v>
      </c>
      <c r="BI239" s="55">
        <v>1360320</v>
      </c>
      <c r="BJ239" s="55"/>
      <c r="BK239" s="61"/>
      <c r="BL239" s="61"/>
      <c r="BM239" s="61"/>
      <c r="BN239" s="61">
        <f t="shared" si="43"/>
        <v>106160</v>
      </c>
      <c r="BO239" s="55">
        <v>53080</v>
      </c>
      <c r="BP239" s="55">
        <v>53080</v>
      </c>
      <c r="BQ239" s="55"/>
      <c r="BR239" s="55"/>
      <c r="BS239" s="63">
        <f t="shared" si="38"/>
        <v>654649</v>
      </c>
      <c r="BT239" s="64">
        <f t="shared" si="39"/>
        <v>1360320</v>
      </c>
      <c r="BU239" s="64">
        <f t="shared" si="46"/>
        <v>550</v>
      </c>
      <c r="BV239" s="64">
        <f t="shared" si="41"/>
        <v>55830</v>
      </c>
      <c r="BW239" s="64">
        <f t="shared" si="44"/>
        <v>2071349</v>
      </c>
      <c r="BX239" s="65">
        <f t="shared" si="45"/>
        <v>31.6049588939382</v>
      </c>
      <c r="BY239" s="66">
        <f t="shared" si="42"/>
        <v>466.30999549752363</v>
      </c>
      <c r="BZ239" s="66">
        <f t="shared" si="37"/>
        <v>147.37708239531742</v>
      </c>
    </row>
    <row r="240" spans="1:78" ht="12.75">
      <c r="A240" s="49" t="s">
        <v>78</v>
      </c>
      <c r="B240" s="50" t="s">
        <v>166</v>
      </c>
      <c r="C240" s="50" t="s">
        <v>199</v>
      </c>
      <c r="D240" s="60" t="s">
        <v>619</v>
      </c>
      <c r="E240" s="50" t="s">
        <v>620</v>
      </c>
      <c r="F240" s="76">
        <v>2136</v>
      </c>
      <c r="G240" s="61"/>
      <c r="H240" s="61"/>
      <c r="I240" s="61"/>
      <c r="J240" s="61"/>
      <c r="K240" s="55"/>
      <c r="L240" s="55"/>
      <c r="M240" s="61"/>
      <c r="N240" s="61"/>
      <c r="O240" s="61"/>
      <c r="P240" s="55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>
        <v>3826</v>
      </c>
      <c r="AG240" s="61"/>
      <c r="AH240" s="61">
        <v>38225</v>
      </c>
      <c r="AI240" s="61"/>
      <c r="AJ240" s="61"/>
      <c r="AK240" s="55"/>
      <c r="AL240" s="61"/>
      <c r="AM240" s="61"/>
      <c r="AN240" s="61"/>
      <c r="AO240" s="61">
        <v>30</v>
      </c>
      <c r="AP240" s="55">
        <v>1428</v>
      </c>
      <c r="AQ240" s="61">
        <v>710</v>
      </c>
      <c r="AR240" s="61"/>
      <c r="AS240" s="61"/>
      <c r="AT240" s="61"/>
      <c r="AU240" s="61"/>
      <c r="AV240" s="61">
        <v>179</v>
      </c>
      <c r="AW240" s="61"/>
      <c r="AX240" s="61">
        <v>147</v>
      </c>
      <c r="AY240" s="61"/>
      <c r="AZ240" s="55">
        <v>845</v>
      </c>
      <c r="BA240" s="55">
        <v>2726</v>
      </c>
      <c r="BB240" s="61"/>
      <c r="BC240" s="61"/>
      <c r="BD240" s="61"/>
      <c r="BE240" s="55"/>
      <c r="BF240" s="55"/>
      <c r="BG240" s="61"/>
      <c r="BH240" s="61">
        <v>50767</v>
      </c>
      <c r="BI240" s="55">
        <v>775613</v>
      </c>
      <c r="BJ240" s="55"/>
      <c r="BK240" s="61"/>
      <c r="BL240" s="61"/>
      <c r="BM240" s="61"/>
      <c r="BN240" s="61">
        <f t="shared" si="43"/>
        <v>49284</v>
      </c>
      <c r="BO240" s="55">
        <v>24642</v>
      </c>
      <c r="BP240" s="55">
        <v>24642</v>
      </c>
      <c r="BQ240" s="55"/>
      <c r="BR240" s="55"/>
      <c r="BS240" s="63">
        <f t="shared" si="38"/>
        <v>123199</v>
      </c>
      <c r="BT240" s="64">
        <f t="shared" si="39"/>
        <v>775613</v>
      </c>
      <c r="BU240" s="64">
        <f t="shared" si="46"/>
        <v>326</v>
      </c>
      <c r="BV240" s="64">
        <f t="shared" si="41"/>
        <v>24642</v>
      </c>
      <c r="BW240" s="64">
        <f t="shared" si="44"/>
        <v>923780</v>
      </c>
      <c r="BX240" s="65">
        <f t="shared" si="45"/>
        <v>13.3364004416636</v>
      </c>
      <c r="BY240" s="66">
        <f t="shared" si="42"/>
        <v>432.4812734082397</v>
      </c>
      <c r="BZ240" s="66">
        <f t="shared" si="37"/>
        <v>57.677434456928836</v>
      </c>
    </row>
    <row r="241" spans="1:78" ht="12.75">
      <c r="A241" s="49" t="s">
        <v>78</v>
      </c>
      <c r="B241" s="50" t="s">
        <v>166</v>
      </c>
      <c r="C241" s="50" t="s">
        <v>202</v>
      </c>
      <c r="D241" s="60" t="s">
        <v>621</v>
      </c>
      <c r="E241" s="50" t="s">
        <v>622</v>
      </c>
      <c r="F241" s="76">
        <v>975</v>
      </c>
      <c r="G241" s="61"/>
      <c r="H241" s="61"/>
      <c r="I241" s="61"/>
      <c r="J241" s="61"/>
      <c r="K241" s="55"/>
      <c r="L241" s="55"/>
      <c r="M241" s="61"/>
      <c r="N241" s="61"/>
      <c r="O241" s="61"/>
      <c r="P241" s="55">
        <v>25260</v>
      </c>
      <c r="Q241" s="61"/>
      <c r="R241" s="61"/>
      <c r="S241" s="61"/>
      <c r="T241" s="61"/>
      <c r="U241" s="61"/>
      <c r="V241" s="61"/>
      <c r="W241" s="61">
        <v>1000</v>
      </c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>
        <v>14380</v>
      </c>
      <c r="AI241" s="61"/>
      <c r="AJ241" s="61">
        <v>470</v>
      </c>
      <c r="AK241" s="55"/>
      <c r="AL241" s="61"/>
      <c r="AM241" s="61"/>
      <c r="AN241" s="61"/>
      <c r="AO241" s="61"/>
      <c r="AP241" s="55"/>
      <c r="AQ241" s="61">
        <v>310</v>
      </c>
      <c r="AR241" s="61"/>
      <c r="AS241" s="61"/>
      <c r="AT241" s="61"/>
      <c r="AU241" s="61"/>
      <c r="AV241" s="61">
        <v>200</v>
      </c>
      <c r="AW241" s="61"/>
      <c r="AX241" s="61"/>
      <c r="AY241" s="61"/>
      <c r="AZ241" s="55"/>
      <c r="BA241" s="55"/>
      <c r="BB241" s="61"/>
      <c r="BC241" s="61">
        <v>6960</v>
      </c>
      <c r="BD241" s="61"/>
      <c r="BE241" s="55"/>
      <c r="BF241" s="55"/>
      <c r="BG241" s="61"/>
      <c r="BH241" s="61"/>
      <c r="BI241" s="55">
        <v>326100</v>
      </c>
      <c r="BJ241" s="55"/>
      <c r="BK241" s="61"/>
      <c r="BL241" s="61"/>
      <c r="BM241" s="61"/>
      <c r="BN241" s="61">
        <f t="shared" si="43"/>
        <v>9820</v>
      </c>
      <c r="BO241" s="55">
        <v>4910</v>
      </c>
      <c r="BP241" s="55">
        <v>4910</v>
      </c>
      <c r="BQ241" s="55"/>
      <c r="BR241" s="55"/>
      <c r="BS241" s="63">
        <f t="shared" si="38"/>
        <v>53290</v>
      </c>
      <c r="BT241" s="64">
        <f t="shared" si="39"/>
        <v>326100</v>
      </c>
      <c r="BU241" s="64">
        <f t="shared" si="46"/>
        <v>200</v>
      </c>
      <c r="BV241" s="64">
        <f t="shared" si="41"/>
        <v>4910</v>
      </c>
      <c r="BW241" s="64">
        <f t="shared" si="44"/>
        <v>384500</v>
      </c>
      <c r="BX241" s="65">
        <f t="shared" si="45"/>
        <v>13.85955786736021</v>
      </c>
      <c r="BY241" s="66">
        <f t="shared" si="42"/>
        <v>394.35897435897436</v>
      </c>
      <c r="BZ241" s="66">
        <f t="shared" si="37"/>
        <v>54.656410256410254</v>
      </c>
    </row>
    <row r="242" spans="1:78" ht="12.75">
      <c r="A242" s="49" t="s">
        <v>78</v>
      </c>
      <c r="B242" s="50" t="s">
        <v>166</v>
      </c>
      <c r="C242" s="50" t="s">
        <v>205</v>
      </c>
      <c r="D242" s="60" t="s">
        <v>623</v>
      </c>
      <c r="E242" s="50" t="s">
        <v>624</v>
      </c>
      <c r="F242" s="76">
        <v>48036</v>
      </c>
      <c r="G242" s="61"/>
      <c r="H242" s="61"/>
      <c r="I242" s="61"/>
      <c r="J242" s="61"/>
      <c r="K242" s="55">
        <v>1387830</v>
      </c>
      <c r="L242" s="55"/>
      <c r="M242" s="61">
        <v>41840</v>
      </c>
      <c r="N242" s="61"/>
      <c r="O242" s="61"/>
      <c r="P242" s="55">
        <v>271540</v>
      </c>
      <c r="Q242" s="61"/>
      <c r="R242" s="61"/>
      <c r="S242" s="61"/>
      <c r="T242" s="61"/>
      <c r="U242" s="61"/>
      <c r="V242" s="61"/>
      <c r="W242" s="61">
        <v>28900</v>
      </c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>
        <v>2083860</v>
      </c>
      <c r="AI242" s="61"/>
      <c r="AJ242" s="61">
        <v>2827660</v>
      </c>
      <c r="AK242" s="55">
        <v>117460</v>
      </c>
      <c r="AL242" s="61"/>
      <c r="AM242" s="61"/>
      <c r="AN242" s="61"/>
      <c r="AO242" s="61">
        <v>886</v>
      </c>
      <c r="AP242" s="55">
        <v>69100</v>
      </c>
      <c r="AQ242" s="61">
        <v>20790</v>
      </c>
      <c r="AR242" s="61"/>
      <c r="AS242" s="61"/>
      <c r="AT242" s="61"/>
      <c r="AU242" s="61"/>
      <c r="AV242" s="61">
        <v>2490</v>
      </c>
      <c r="AW242" s="61"/>
      <c r="AX242" s="61">
        <v>1084</v>
      </c>
      <c r="AY242" s="61"/>
      <c r="AZ242" s="55">
        <v>71378</v>
      </c>
      <c r="BA242" s="55">
        <v>114820</v>
      </c>
      <c r="BB242" s="61">
        <v>16600</v>
      </c>
      <c r="BC242" s="61">
        <v>168880</v>
      </c>
      <c r="BD242" s="61"/>
      <c r="BE242" s="55"/>
      <c r="BF242" s="55">
        <v>2534290</v>
      </c>
      <c r="BG242" s="61">
        <v>40370</v>
      </c>
      <c r="BH242" s="61">
        <v>2226850</v>
      </c>
      <c r="BI242" s="55">
        <v>18451430</v>
      </c>
      <c r="BJ242" s="55"/>
      <c r="BK242" s="61">
        <v>2146840</v>
      </c>
      <c r="BL242" s="61"/>
      <c r="BM242" s="61"/>
      <c r="BN242" s="61">
        <f t="shared" si="43"/>
        <v>1501150</v>
      </c>
      <c r="BO242" s="55">
        <v>750575</v>
      </c>
      <c r="BP242" s="55">
        <v>750575</v>
      </c>
      <c r="BQ242" s="55"/>
      <c r="BR242" s="55"/>
      <c r="BS242" s="63">
        <f t="shared" si="38"/>
        <v>12733259</v>
      </c>
      <c r="BT242" s="64">
        <f t="shared" si="39"/>
        <v>18451430</v>
      </c>
      <c r="BU242" s="64">
        <f t="shared" si="46"/>
        <v>3574</v>
      </c>
      <c r="BV242" s="64">
        <f t="shared" si="41"/>
        <v>790945</v>
      </c>
      <c r="BW242" s="64">
        <f t="shared" si="44"/>
        <v>31979208</v>
      </c>
      <c r="BX242" s="65">
        <f t="shared" si="45"/>
        <v>39.81730566935867</v>
      </c>
      <c r="BY242" s="66">
        <f t="shared" si="42"/>
        <v>665.7341993504872</v>
      </c>
      <c r="BZ242" s="66">
        <f t="shared" si="37"/>
        <v>265.07742110084104</v>
      </c>
    </row>
    <row r="243" spans="1:78" ht="12.75">
      <c r="A243" s="49" t="s">
        <v>78</v>
      </c>
      <c r="B243" s="50" t="s">
        <v>166</v>
      </c>
      <c r="C243" s="50" t="s">
        <v>625</v>
      </c>
      <c r="D243" s="60" t="s">
        <v>626</v>
      </c>
      <c r="E243" s="50" t="s">
        <v>627</v>
      </c>
      <c r="F243" s="76">
        <v>7097</v>
      </c>
      <c r="G243" s="61"/>
      <c r="H243" s="61"/>
      <c r="I243" s="61"/>
      <c r="J243" s="61"/>
      <c r="K243" s="55">
        <v>65860</v>
      </c>
      <c r="L243" s="55"/>
      <c r="M243" s="61"/>
      <c r="N243" s="61"/>
      <c r="O243" s="61"/>
      <c r="P243" s="55"/>
      <c r="Q243" s="61"/>
      <c r="R243" s="61"/>
      <c r="S243" s="61"/>
      <c r="T243" s="61"/>
      <c r="U243" s="61"/>
      <c r="V243" s="61"/>
      <c r="W243" s="61">
        <v>1700</v>
      </c>
      <c r="X243" s="61"/>
      <c r="Y243" s="61"/>
      <c r="Z243" s="61"/>
      <c r="AA243" s="61"/>
      <c r="AB243" s="61"/>
      <c r="AC243" s="61"/>
      <c r="AD243" s="61"/>
      <c r="AE243" s="61"/>
      <c r="AF243" s="61">
        <v>720</v>
      </c>
      <c r="AG243" s="61"/>
      <c r="AH243" s="61">
        <v>257160</v>
      </c>
      <c r="AI243" s="61"/>
      <c r="AJ243" s="61">
        <v>147030</v>
      </c>
      <c r="AK243" s="55"/>
      <c r="AL243" s="61"/>
      <c r="AM243" s="61"/>
      <c r="AN243" s="61"/>
      <c r="AO243" s="61">
        <v>81</v>
      </c>
      <c r="AP243" s="55">
        <v>3822</v>
      </c>
      <c r="AQ243" s="61">
        <v>5620</v>
      </c>
      <c r="AR243" s="61"/>
      <c r="AS243" s="61"/>
      <c r="AT243" s="61"/>
      <c r="AU243" s="61"/>
      <c r="AV243" s="61">
        <v>250</v>
      </c>
      <c r="AW243" s="61"/>
      <c r="AX243" s="61">
        <v>250</v>
      </c>
      <c r="AY243" s="61"/>
      <c r="AZ243" s="55">
        <v>2262</v>
      </c>
      <c r="BA243" s="55">
        <v>7296</v>
      </c>
      <c r="BB243" s="61"/>
      <c r="BC243" s="61"/>
      <c r="BD243" s="61"/>
      <c r="BE243" s="55"/>
      <c r="BF243" s="55">
        <v>383190</v>
      </c>
      <c r="BG243" s="61">
        <v>690</v>
      </c>
      <c r="BH243" s="61">
        <v>266680</v>
      </c>
      <c r="BI243" s="55">
        <v>2445440</v>
      </c>
      <c r="BJ243" s="55"/>
      <c r="BK243" s="61">
        <v>107880</v>
      </c>
      <c r="BL243" s="61"/>
      <c r="BM243" s="61"/>
      <c r="BN243" s="61">
        <f t="shared" si="43"/>
        <v>118060</v>
      </c>
      <c r="BO243" s="55">
        <v>59030</v>
      </c>
      <c r="BP243" s="55">
        <v>59030</v>
      </c>
      <c r="BQ243" s="55"/>
      <c r="BR243" s="55"/>
      <c r="BS243" s="63">
        <f t="shared" si="38"/>
        <v>1200451</v>
      </c>
      <c r="BT243" s="64">
        <f t="shared" si="39"/>
        <v>2445440</v>
      </c>
      <c r="BU243" s="64">
        <f t="shared" si="46"/>
        <v>500</v>
      </c>
      <c r="BV243" s="64">
        <f t="shared" si="41"/>
        <v>59720</v>
      </c>
      <c r="BW243" s="64">
        <f t="shared" si="44"/>
        <v>3706111</v>
      </c>
      <c r="BX243" s="65">
        <f t="shared" si="45"/>
        <v>32.39112374130186</v>
      </c>
      <c r="BY243" s="66">
        <f t="shared" si="42"/>
        <v>522.2081161053967</v>
      </c>
      <c r="BZ243" s="66">
        <f t="shared" si="37"/>
        <v>169.14907707482035</v>
      </c>
    </row>
    <row r="244" spans="1:78" s="90" customFormat="1" ht="13.5" thickBot="1">
      <c r="A244" s="67" t="s">
        <v>78</v>
      </c>
      <c r="B244" s="68" t="s">
        <v>166</v>
      </c>
      <c r="C244" s="68" t="s">
        <v>628</v>
      </c>
      <c r="D244" s="69" t="s">
        <v>629</v>
      </c>
      <c r="E244" s="68" t="s">
        <v>630</v>
      </c>
      <c r="F244" s="94">
        <v>2236</v>
      </c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71">
        <v>3723</v>
      </c>
      <c r="AG244" s="95"/>
      <c r="AH244" s="71">
        <v>37200</v>
      </c>
      <c r="AI244" s="95"/>
      <c r="AJ244" s="95"/>
      <c r="AK244" s="95"/>
      <c r="AL244" s="95"/>
      <c r="AM244" s="95"/>
      <c r="AN244" s="95"/>
      <c r="AO244" s="71">
        <v>31</v>
      </c>
      <c r="AP244" s="71">
        <v>1477</v>
      </c>
      <c r="AQ244" s="71">
        <v>900</v>
      </c>
      <c r="AR244" s="95"/>
      <c r="AS244" s="95"/>
      <c r="AT244" s="95"/>
      <c r="AU244" s="95"/>
      <c r="AV244" s="71">
        <v>174</v>
      </c>
      <c r="AW244" s="95"/>
      <c r="AX244" s="71">
        <v>143</v>
      </c>
      <c r="AY244" s="95"/>
      <c r="AZ244" s="71">
        <v>874</v>
      </c>
      <c r="BA244" s="71">
        <v>2819</v>
      </c>
      <c r="BB244" s="95"/>
      <c r="BC244" s="95"/>
      <c r="BD244" s="95"/>
      <c r="BE244" s="95"/>
      <c r="BF244" s="95"/>
      <c r="BG244" s="95"/>
      <c r="BH244" s="71">
        <v>49405</v>
      </c>
      <c r="BI244" s="71">
        <v>754814</v>
      </c>
      <c r="BJ244" s="95"/>
      <c r="BK244" s="95"/>
      <c r="BL244" s="95"/>
      <c r="BM244" s="95"/>
      <c r="BN244" s="71">
        <f t="shared" si="43"/>
        <v>47964</v>
      </c>
      <c r="BO244" s="93">
        <v>23982</v>
      </c>
      <c r="BP244" s="93">
        <v>23982</v>
      </c>
      <c r="BQ244" s="93"/>
      <c r="BR244" s="93"/>
      <c r="BS244" s="72">
        <f t="shared" si="38"/>
        <v>120411</v>
      </c>
      <c r="BT244" s="73">
        <f t="shared" si="39"/>
        <v>754814</v>
      </c>
      <c r="BU244" s="73">
        <f t="shared" si="46"/>
        <v>317</v>
      </c>
      <c r="BV244" s="73">
        <f t="shared" si="41"/>
        <v>23982</v>
      </c>
      <c r="BW244" s="73">
        <f t="shared" si="44"/>
        <v>899524</v>
      </c>
      <c r="BX244" s="74">
        <f t="shared" si="45"/>
        <v>13.386079748844946</v>
      </c>
      <c r="BY244" s="75">
        <f t="shared" si="42"/>
        <v>402.2915921288014</v>
      </c>
      <c r="BZ244" s="75">
        <f t="shared" si="37"/>
        <v>53.851073345259394</v>
      </c>
    </row>
    <row r="245" spans="1:78" s="105" customFormat="1" ht="13.5" thickBot="1">
      <c r="A245" s="96">
        <v>11</v>
      </c>
      <c r="B245" s="96">
        <v>0</v>
      </c>
      <c r="C245" s="96">
        <v>0</v>
      </c>
      <c r="D245" s="97"/>
      <c r="E245" s="96" t="s">
        <v>631</v>
      </c>
      <c r="F245" s="98">
        <f>SUM(F2:F244)</f>
        <v>1559542</v>
      </c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100"/>
      <c r="AG245" s="99"/>
      <c r="AH245" s="100"/>
      <c r="AI245" s="99"/>
      <c r="AJ245" s="99"/>
      <c r="AK245" s="99"/>
      <c r="AL245" s="99"/>
      <c r="AM245" s="99"/>
      <c r="AN245" s="99"/>
      <c r="AO245" s="100"/>
      <c r="AP245" s="100"/>
      <c r="AQ245" s="100"/>
      <c r="AR245" s="99"/>
      <c r="AS245" s="99"/>
      <c r="AT245" s="99"/>
      <c r="AU245" s="99"/>
      <c r="AV245" s="100"/>
      <c r="AW245" s="99"/>
      <c r="AX245" s="100"/>
      <c r="AY245" s="99"/>
      <c r="AZ245" s="100"/>
      <c r="BA245" s="100"/>
      <c r="BB245" s="99"/>
      <c r="BC245" s="99"/>
      <c r="BD245" s="99"/>
      <c r="BE245" s="99"/>
      <c r="BF245" s="99"/>
      <c r="BG245" s="99"/>
      <c r="BH245" s="100"/>
      <c r="BI245" s="100"/>
      <c r="BJ245" s="99"/>
      <c r="BK245" s="99"/>
      <c r="BL245" s="99"/>
      <c r="BM245" s="99"/>
      <c r="BN245" s="100"/>
      <c r="BO245" s="101"/>
      <c r="BP245" s="101"/>
      <c r="BQ245" s="101"/>
      <c r="BR245" s="101"/>
      <c r="BS245" s="102">
        <f>SUM(BS2:BS244)</f>
        <v>338787709</v>
      </c>
      <c r="BT245" s="102">
        <f>SUM(BT2:BT244)</f>
        <v>468602370</v>
      </c>
      <c r="BU245" s="102">
        <f>SUM(BU2:BU244)</f>
        <v>280815</v>
      </c>
      <c r="BV245" s="102">
        <f>SUM(BV2:BV244)</f>
        <v>10962083</v>
      </c>
      <c r="BW245" s="102">
        <f>SUM(BW2:BW244)</f>
        <v>818632977</v>
      </c>
      <c r="BX245" s="103">
        <f>BS245/BW245*100</f>
        <v>41.3845665296232</v>
      </c>
      <c r="BY245" s="104">
        <f>BW245/F245</f>
        <v>524.9188396336873</v>
      </c>
      <c r="BZ245" s="104">
        <f t="shared" si="37"/>
        <v>217.23538641472945</v>
      </c>
    </row>
    <row r="246" spans="71:78" ht="13.5" thickBot="1">
      <c r="BS246" s="102">
        <v>338787709</v>
      </c>
      <c r="BT246" s="102">
        <v>468602370</v>
      </c>
      <c r="BU246" s="102">
        <v>280815</v>
      </c>
      <c r="BV246" s="102">
        <v>10962083</v>
      </c>
      <c r="BW246" s="102">
        <v>818632977</v>
      </c>
      <c r="BX246" s="103">
        <v>41.3845665296232</v>
      </c>
      <c r="BY246" s="104">
        <v>524.9188396336873</v>
      </c>
      <c r="BZ246" s="104">
        <v>217.23538641472945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BOCCAROSSA</dc:creator>
  <cp:keywords/>
  <dc:description/>
  <cp:lastModifiedBy>BOCCAROSSA</cp:lastModifiedBy>
  <dcterms:created xsi:type="dcterms:W3CDTF">2013-10-01T12:09:27Z</dcterms:created>
  <dcterms:modified xsi:type="dcterms:W3CDTF">2013-10-01T12:10:32Z</dcterms:modified>
  <cp:category/>
  <cp:version/>
  <cp:contentType/>
  <cp:contentStatus/>
</cp:coreProperties>
</file>